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рил 1" sheetId="1" r:id="rId1"/>
    <sheet name="Прил4" sheetId="2" r:id="rId2"/>
    <sheet name="Прил.6" sheetId="3" r:id="rId3"/>
    <sheet name="Прил.7" sheetId="4" r:id="rId4"/>
  </sheets>
  <definedNames>
    <definedName name="_xlnm.Print_Area" localSheetId="3">Прил.7!$A$1:$H$17</definedName>
  </definedNames>
  <calcPr calcId="145621"/>
</workbook>
</file>

<file path=xl/calcChain.xml><?xml version="1.0" encoding="utf-8"?>
<calcChain xmlns="http://schemas.openxmlformats.org/spreadsheetml/2006/main">
  <c r="C12" i="3" l="1"/>
  <c r="B12" i="3"/>
  <c r="D10" i="3"/>
  <c r="E10" i="3"/>
  <c r="F10" i="3"/>
  <c r="G10" i="3"/>
  <c r="H10" i="3"/>
  <c r="I10" i="3"/>
  <c r="C10" i="3"/>
  <c r="D12" i="3" l="1"/>
  <c r="C15" i="3" l="1"/>
  <c r="D13" i="3"/>
  <c r="E12" i="3"/>
  <c r="E14" i="3" s="1"/>
  <c r="E15" i="3" s="1"/>
  <c r="F12" i="3"/>
  <c r="F13" i="3" s="1"/>
  <c r="G12" i="3"/>
  <c r="G13" i="3" s="1"/>
  <c r="H12" i="3"/>
  <c r="H13" i="3" s="1"/>
  <c r="I12" i="3"/>
  <c r="I14" i="3" s="1"/>
  <c r="I15" i="3" s="1"/>
  <c r="B13" i="3"/>
  <c r="B15" i="3"/>
  <c r="C13" i="3"/>
  <c r="D11" i="3"/>
  <c r="E11" i="3"/>
  <c r="F11" i="3"/>
  <c r="G11" i="3"/>
  <c r="H11" i="3"/>
  <c r="I11" i="3"/>
  <c r="C11" i="3"/>
  <c r="B11" i="3"/>
  <c r="B9" i="3"/>
  <c r="I9" i="3"/>
  <c r="D9" i="3"/>
  <c r="E9" i="3"/>
  <c r="F9" i="3"/>
  <c r="G9" i="3"/>
  <c r="H9" i="3"/>
  <c r="C9" i="3"/>
  <c r="H8" i="1"/>
  <c r="D8" i="1"/>
  <c r="E8" i="1"/>
  <c r="F8" i="1"/>
  <c r="G8" i="1"/>
  <c r="C8" i="1"/>
  <c r="B8" i="1"/>
  <c r="B6" i="2"/>
  <c r="C18" i="2"/>
  <c r="D18" i="2"/>
  <c r="E18" i="2"/>
  <c r="F18" i="2"/>
  <c r="G18" i="2"/>
  <c r="B18" i="2"/>
  <c r="H14" i="3" l="1"/>
  <c r="H15" i="3" s="1"/>
  <c r="G14" i="3"/>
  <c r="G15" i="3" s="1"/>
  <c r="F14" i="3"/>
  <c r="F15" i="3" s="1"/>
  <c r="I13" i="3"/>
  <c r="E13" i="3"/>
  <c r="D15" i="3"/>
  <c r="D13" i="2" l="1"/>
  <c r="C13" i="2"/>
  <c r="B13" i="2"/>
  <c r="G6" i="2" l="1"/>
  <c r="F6" i="2"/>
  <c r="E6" i="2"/>
  <c r="B9" i="4" l="1"/>
  <c r="H9" i="4" l="1"/>
  <c r="G9" i="4"/>
  <c r="F9" i="4"/>
  <c r="F8" i="4" s="1"/>
  <c r="F15" i="4" s="1"/>
  <c r="F17" i="4" l="1"/>
  <c r="F10" i="4"/>
  <c r="H8" i="4"/>
  <c r="G8" i="4"/>
  <c r="G15" i="4" s="1"/>
  <c r="H10" i="4" l="1"/>
  <c r="H15" i="4"/>
  <c r="G10" i="4"/>
  <c r="G17" i="4"/>
  <c r="H17" i="4"/>
  <c r="D9" i="4"/>
  <c r="D8" i="4" s="1"/>
  <c r="E9" i="4"/>
  <c r="E8" i="4" s="1"/>
  <c r="C9" i="4"/>
  <c r="C8" i="4" s="1"/>
  <c r="C15" i="4" s="1"/>
  <c r="D17" i="4" l="1"/>
  <c r="D15" i="4"/>
  <c r="E17" i="4"/>
  <c r="E15" i="4"/>
  <c r="C6" i="2"/>
  <c r="C19" i="2" s="1"/>
  <c r="D6" i="2"/>
  <c r="B19" i="2" l="1"/>
  <c r="B20" i="2" s="1"/>
  <c r="B8" i="4"/>
  <c r="B15" i="4" s="1"/>
  <c r="E10" i="4"/>
  <c r="F19" i="2" l="1"/>
  <c r="F20" i="2" s="1"/>
  <c r="E19" i="2"/>
  <c r="E20" i="2" s="1"/>
  <c r="G19" i="2"/>
  <c r="G20" i="2" s="1"/>
  <c r="D19" i="2"/>
  <c r="D20" i="2" s="1"/>
  <c r="C20" i="2"/>
  <c r="D10" i="4"/>
  <c r="C10" i="4"/>
  <c r="B10" i="4"/>
</calcChain>
</file>

<file path=xl/sharedStrings.xml><?xml version="1.0" encoding="utf-8"?>
<sst xmlns="http://schemas.openxmlformats.org/spreadsheetml/2006/main" count="89" uniqueCount="59">
  <si>
    <t>Показатель</t>
  </si>
  <si>
    <t>Инвестиции, тыс. рублей</t>
  </si>
  <si>
    <t>Доходы</t>
  </si>
  <si>
    <t>1. Налоговые доходы, из них:</t>
  </si>
  <si>
    <t>Налог на доходы физических лиц</t>
  </si>
  <si>
    <t>Акцизы</t>
  </si>
  <si>
    <t>Налоги на имущество</t>
  </si>
  <si>
    <t>2. Неналоговые доходы</t>
  </si>
  <si>
    <t xml:space="preserve">3. Безвозмездные поступления  </t>
  </si>
  <si>
    <t>в том числе из федерального и областного бюджетов, из них:</t>
  </si>
  <si>
    <t>Дотации</t>
  </si>
  <si>
    <t>Субсидии</t>
  </si>
  <si>
    <t>Субвенции</t>
  </si>
  <si>
    <t>Иные межбюджетные трансферты</t>
  </si>
  <si>
    <t xml:space="preserve">Расходы </t>
  </si>
  <si>
    <t>Дефицит/профицит</t>
  </si>
  <si>
    <t>%</t>
  </si>
  <si>
    <t xml:space="preserve">Доходы, всего                 </t>
  </si>
  <si>
    <t xml:space="preserve">Расходы, всего                      </t>
  </si>
  <si>
    <t xml:space="preserve">Дефицит/профицит              </t>
  </si>
  <si>
    <t>Муниципальный долг</t>
  </si>
  <si>
    <t>Расходы, всего</t>
  </si>
  <si>
    <t>1. Программные расходы, всего</t>
  </si>
  <si>
    <t>Удельный вес (%)</t>
  </si>
  <si>
    <t>1.2 Муниципальная  программа 2</t>
  </si>
  <si>
    <t>1.3 Муниципальная программа …</t>
  </si>
  <si>
    <t>2. Непрограммные расходы, всего</t>
  </si>
  <si>
    <t>Приложение 1</t>
  </si>
  <si>
    <t>Приложение 2</t>
  </si>
  <si>
    <t>Приложение 3</t>
  </si>
  <si>
    <t>Приложение 4</t>
  </si>
  <si>
    <t>Плановый период</t>
  </si>
  <si>
    <t>в тыс. руб.</t>
  </si>
  <si>
    <t>3. Условно утверждаемые расходы (на основании статьи 184.1 Бюджетного кодекса РФ</t>
  </si>
  <si>
    <t>х</t>
  </si>
  <si>
    <t>в % к объему отгруженных товаров собственного производства, выполненных работ и услуг собственными силами (без субъектов малого предпринимательства)</t>
  </si>
  <si>
    <t>Отгружено товаров собственного производства, выполнено работ и услуг собственными силами (без субъектов малого предпринимательства), тыс. руб.</t>
  </si>
  <si>
    <t>Темпы роста объема отгруженных товаров собственного производства, выполненных работ и услуг собственными силами (без субъектов малого предпринимательства), в % к предыдущему году</t>
  </si>
  <si>
    <t>Среднемесячная номинальная начисленная заработная плата, в % к предыдущему году</t>
  </si>
  <si>
    <t>Численность населения (на 01 января года), тыс. человек</t>
  </si>
  <si>
    <t>2024 год</t>
  </si>
  <si>
    <t>2025 год</t>
  </si>
  <si>
    <t>2026 год</t>
  </si>
  <si>
    <t>2027 год</t>
  </si>
  <si>
    <t xml:space="preserve">2024 год </t>
  </si>
  <si>
    <t xml:space="preserve">2025 год </t>
  </si>
  <si>
    <t xml:space="preserve">2026 год </t>
  </si>
  <si>
    <t xml:space="preserve">2027 год </t>
  </si>
  <si>
    <t xml:space="preserve">Показатели финансового обеспечения муниципальных программ муниципального образования 
Старопольское сельское поселение Сланцевского муниципального района Ленинградской области
</t>
  </si>
  <si>
    <t xml:space="preserve">Основные характеристики бюджета муниципального образования
Старопольское сельское поселение Сланцевского муниципального района Ленинградской области
</t>
  </si>
  <si>
    <t xml:space="preserve">Основные параметры бюджета муниципального образования
Старопольское сельское поселение Сланцевского муниципального района
Ленинградской области
</t>
  </si>
  <si>
    <t xml:space="preserve">Основные показатели прогноза социально-экономического развития муниципального образования 
Старопольское сельское поселение Сланцевского муниципального района                                                                             Ленинградской области на долгосрочный период
</t>
  </si>
  <si>
    <t>1.1 Муниципальная программа "Развитие территории Старопольского сельского поселения"</t>
  </si>
  <si>
    <t>2028 год</t>
  </si>
  <si>
    <t>Очередной год (2023)</t>
  </si>
  <si>
    <t>Текущий год (2022) (оценка)</t>
  </si>
  <si>
    <t>Отчетный год (2021) (факт)</t>
  </si>
  <si>
    <t>Текущий год (2022) (план по состоянию на 01 октября текущего года)</t>
  </si>
  <si>
    <t xml:space="preserve">2028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</si>
</sst>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3" borderId="3" xfId="0" applyFont="1" applyFill="1" applyBorder="1" applyAlignment="1">
      <alignment vertical="center" wrapText="1"/>
    </xf>
    <xf numFmtId="0" fontId="0" fillId="3" borderId="0" xfId="0" applyFill="1"/>
    <xf numFmtId="164" fontId="6" fillId="3" borderId="4" xfId="0" applyNumberFormat="1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7" fillId="0" borderId="4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3" xfId="0" applyBorder="1" applyAlignment="1">
      <alignment vertical="center"/>
    </xf>
    <xf numFmtId="165" fontId="4" fillId="0" borderId="3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3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32.5703125" customWidth="1"/>
    <col min="2" max="2" width="13" customWidth="1"/>
    <col min="3" max="8" width="13.140625" customWidth="1"/>
  </cols>
  <sheetData>
    <row r="1" spans="1:8" ht="25.5" customHeight="1" x14ac:dyDescent="0.25">
      <c r="A1" s="26" t="s">
        <v>27</v>
      </c>
      <c r="B1" s="26"/>
      <c r="C1" s="26"/>
      <c r="D1" s="26"/>
      <c r="E1" s="26"/>
      <c r="F1" s="26"/>
      <c r="G1" s="26"/>
      <c r="H1" s="26"/>
    </row>
    <row r="2" spans="1:8" ht="15.75" x14ac:dyDescent="0.25">
      <c r="A2" s="20"/>
      <c r="B2" s="20"/>
      <c r="G2" s="27"/>
      <c r="H2" s="27"/>
    </row>
    <row r="3" spans="1:8" s="6" customFormat="1" ht="15.75" customHeight="1" x14ac:dyDescent="0.25">
      <c r="A3" s="5"/>
      <c r="B3" s="5"/>
      <c r="C3" s="5"/>
      <c r="D3" s="5"/>
      <c r="E3" s="5"/>
      <c r="F3" s="5"/>
      <c r="G3" s="5"/>
      <c r="H3" s="5"/>
    </row>
    <row r="4" spans="1:8" s="6" customFormat="1" ht="59.25" customHeight="1" thickBot="1" x14ac:dyDescent="0.3">
      <c r="A4" s="28" t="s">
        <v>51</v>
      </c>
      <c r="B4" s="28"/>
      <c r="C4" s="28"/>
      <c r="D4" s="28"/>
      <c r="E4" s="28"/>
      <c r="F4" s="28"/>
      <c r="G4" s="28"/>
      <c r="H4" s="28"/>
    </row>
    <row r="5" spans="1:8" ht="15.75" thickBot="1" x14ac:dyDescent="0.3">
      <c r="A5" s="23" t="s">
        <v>0</v>
      </c>
      <c r="B5" s="23" t="s">
        <v>55</v>
      </c>
      <c r="C5" s="23" t="s">
        <v>54</v>
      </c>
      <c r="D5" s="30" t="s">
        <v>31</v>
      </c>
      <c r="E5" s="31"/>
      <c r="F5" s="31"/>
      <c r="G5" s="31"/>
      <c r="H5" s="32"/>
    </row>
    <row r="6" spans="1:8" ht="33" customHeight="1" thickBot="1" x14ac:dyDescent="0.3">
      <c r="A6" s="24"/>
      <c r="B6" s="25"/>
      <c r="C6" s="29"/>
      <c r="D6" s="3" t="s">
        <v>44</v>
      </c>
      <c r="E6" s="3" t="s">
        <v>41</v>
      </c>
      <c r="F6" s="3" t="s">
        <v>42</v>
      </c>
      <c r="G6" s="3" t="s">
        <v>43</v>
      </c>
      <c r="H6" s="3" t="s">
        <v>53</v>
      </c>
    </row>
    <row r="7" spans="1:8" s="47" customFormat="1" ht="95.25" customHeight="1" thickBot="1" x14ac:dyDescent="0.3">
      <c r="A7" s="50" t="s">
        <v>36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</row>
    <row r="8" spans="1:8" s="47" customFormat="1" ht="120.75" thickBot="1" x14ac:dyDescent="0.3">
      <c r="A8" s="50" t="s">
        <v>37</v>
      </c>
      <c r="B8" s="53" t="e">
        <f>B7/0*100</f>
        <v>#DIV/0!</v>
      </c>
      <c r="C8" s="53" t="e">
        <f>C7/B7*100</f>
        <v>#DIV/0!</v>
      </c>
      <c r="D8" s="53" t="e">
        <f t="shared" ref="D8:G8" si="0">D7/C7*100</f>
        <v>#DIV/0!</v>
      </c>
      <c r="E8" s="53" t="e">
        <f t="shared" si="0"/>
        <v>#DIV/0!</v>
      </c>
      <c r="F8" s="53" t="e">
        <f t="shared" si="0"/>
        <v>#DIV/0!</v>
      </c>
      <c r="G8" s="53" t="e">
        <f t="shared" si="0"/>
        <v>#DIV/0!</v>
      </c>
      <c r="H8" s="53" t="e">
        <f>H7/G7*100</f>
        <v>#DIV/0!</v>
      </c>
    </row>
    <row r="9" spans="1:8" s="47" customFormat="1" ht="49.5" customHeight="1" thickBot="1" x14ac:dyDescent="0.3">
      <c r="A9" s="50" t="s">
        <v>38</v>
      </c>
      <c r="B9" s="51">
        <v>104</v>
      </c>
      <c r="C9" s="51">
        <v>104</v>
      </c>
      <c r="D9" s="51">
        <v>104</v>
      </c>
      <c r="E9" s="51">
        <v>104</v>
      </c>
      <c r="F9" s="51">
        <v>104</v>
      </c>
      <c r="G9" s="51">
        <v>104</v>
      </c>
      <c r="H9" s="51">
        <v>104</v>
      </c>
    </row>
    <row r="10" spans="1:8" s="47" customFormat="1" ht="26.25" customHeight="1" thickBot="1" x14ac:dyDescent="0.3">
      <c r="A10" s="48" t="s">
        <v>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</row>
    <row r="11" spans="1:8" s="47" customFormat="1" ht="33" customHeight="1" thickBot="1" x14ac:dyDescent="0.3">
      <c r="A11" s="10" t="s">
        <v>39</v>
      </c>
      <c r="B11" s="45">
        <v>2.3109999999999999</v>
      </c>
      <c r="C11" s="46">
        <v>2.3220000000000001</v>
      </c>
      <c r="D11" s="46">
        <v>2.3199999999999998</v>
      </c>
      <c r="E11" s="46">
        <v>2.3199999999999998</v>
      </c>
      <c r="F11" s="46">
        <v>2.3199999999999998</v>
      </c>
      <c r="G11" s="46">
        <v>2.3199999999999998</v>
      </c>
      <c r="H11" s="46">
        <v>2.3199999999999998</v>
      </c>
    </row>
    <row r="12" spans="1:8" ht="15.75" x14ac:dyDescent="0.25">
      <c r="A12" s="2"/>
      <c r="B12" s="2"/>
    </row>
    <row r="22" spans="1:5" x14ac:dyDescent="0.25">
      <c r="E22" s="9"/>
    </row>
    <row r="23" spans="1:5" x14ac:dyDescent="0.25">
      <c r="E23" s="9"/>
    </row>
    <row r="24" spans="1:5" x14ac:dyDescent="0.25">
      <c r="A24" s="7"/>
      <c r="B24" s="7"/>
    </row>
  </sheetData>
  <mergeCells count="7">
    <mergeCell ref="A5:A6"/>
    <mergeCell ref="B5:B6"/>
    <mergeCell ref="A1:H1"/>
    <mergeCell ref="G2:H2"/>
    <mergeCell ref="A4:H4"/>
    <mergeCell ref="C5:C6"/>
    <mergeCell ref="D5:H5"/>
  </mergeCells>
  <pageMargins left="1.1023622047244095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zoomScaleNormal="100" zoomScaleSheetLayoutView="100" workbookViewId="0">
      <selection activeCell="E7" sqref="E7:G17"/>
    </sheetView>
  </sheetViews>
  <sheetFormatPr defaultRowHeight="15" x14ac:dyDescent="0.25"/>
  <cols>
    <col min="1" max="1" width="41.7109375" customWidth="1"/>
    <col min="2" max="7" width="13.42578125" customWidth="1"/>
  </cols>
  <sheetData>
    <row r="1" spans="1:7" ht="28.5" customHeight="1" x14ac:dyDescent="0.25">
      <c r="A1" s="26" t="s">
        <v>28</v>
      </c>
      <c r="B1" s="26"/>
      <c r="C1" s="26"/>
      <c r="D1" s="26"/>
      <c r="E1" s="26"/>
      <c r="F1" s="26"/>
      <c r="G1" s="26"/>
    </row>
    <row r="2" spans="1:7" ht="56.25" customHeight="1" x14ac:dyDescent="0.25">
      <c r="A2" s="33" t="s">
        <v>50</v>
      </c>
      <c r="B2" s="33"/>
      <c r="C2" s="33"/>
      <c r="D2" s="33"/>
      <c r="E2" s="33"/>
      <c r="F2" s="33"/>
      <c r="G2" s="33"/>
    </row>
    <row r="3" spans="1:7" ht="16.5" thickBot="1" x14ac:dyDescent="0.3">
      <c r="A3" s="12"/>
      <c r="B3" s="12"/>
      <c r="C3" s="12"/>
      <c r="D3" s="12"/>
      <c r="E3" s="12"/>
      <c r="F3" s="34" t="s">
        <v>32</v>
      </c>
      <c r="G3" s="35"/>
    </row>
    <row r="4" spans="1:7" ht="15.75" thickBot="1" x14ac:dyDescent="0.3">
      <c r="A4" s="23" t="s">
        <v>0</v>
      </c>
      <c r="B4" s="23" t="s">
        <v>54</v>
      </c>
      <c r="C4" s="30" t="s">
        <v>31</v>
      </c>
      <c r="D4" s="31"/>
      <c r="E4" s="31"/>
      <c r="F4" s="31"/>
      <c r="G4" s="32"/>
    </row>
    <row r="5" spans="1:7" ht="15.75" thickBot="1" x14ac:dyDescent="0.3">
      <c r="A5" s="24"/>
      <c r="B5" s="29"/>
      <c r="C5" s="3" t="s">
        <v>40</v>
      </c>
      <c r="D5" s="3" t="s">
        <v>41</v>
      </c>
      <c r="E5" s="3" t="s">
        <v>42</v>
      </c>
      <c r="F5" s="3" t="s">
        <v>43</v>
      </c>
      <c r="G5" s="3" t="s">
        <v>53</v>
      </c>
    </row>
    <row r="6" spans="1:7" s="16" customFormat="1" ht="15.75" thickBot="1" x14ac:dyDescent="0.3">
      <c r="A6" s="15" t="s">
        <v>2</v>
      </c>
      <c r="B6" s="18">
        <f>B7+B11+B12</f>
        <v>39463.800000000003</v>
      </c>
      <c r="C6" s="18">
        <f t="shared" ref="C6:D6" si="0">C7+C11+C12</f>
        <v>35330.300000000003</v>
      </c>
      <c r="D6" s="18">
        <f t="shared" si="0"/>
        <v>33629.4</v>
      </c>
      <c r="E6" s="18">
        <f t="shared" ref="E6:G6" si="1">E7+E11+E12</f>
        <v>33629.4</v>
      </c>
      <c r="F6" s="18">
        <f t="shared" si="1"/>
        <v>33629.4</v>
      </c>
      <c r="G6" s="18">
        <f t="shared" si="1"/>
        <v>33629.4</v>
      </c>
    </row>
    <row r="7" spans="1:7" ht="30" customHeight="1" thickBot="1" x14ac:dyDescent="0.3">
      <c r="A7" s="4" t="s">
        <v>3</v>
      </c>
      <c r="B7" s="19">
        <v>15545.1</v>
      </c>
      <c r="C7" s="19">
        <v>16131.7</v>
      </c>
      <c r="D7" s="19">
        <v>16628</v>
      </c>
      <c r="E7" s="19">
        <v>16628</v>
      </c>
      <c r="F7" s="19">
        <v>16628</v>
      </c>
      <c r="G7" s="19">
        <v>16628</v>
      </c>
    </row>
    <row r="8" spans="1:7" ht="21" customHeight="1" thickBot="1" x14ac:dyDescent="0.3">
      <c r="A8" s="4" t="s">
        <v>4</v>
      </c>
      <c r="B8" s="19">
        <v>9996</v>
      </c>
      <c r="C8" s="19">
        <v>10395.799999999999</v>
      </c>
      <c r="D8" s="19">
        <v>10811.7</v>
      </c>
      <c r="E8" s="19">
        <v>10811.7</v>
      </c>
      <c r="F8" s="19">
        <v>10811.7</v>
      </c>
      <c r="G8" s="19">
        <v>10811.7</v>
      </c>
    </row>
    <row r="9" spans="1:7" ht="20.25" customHeight="1" thickBot="1" x14ac:dyDescent="0.3">
      <c r="A9" s="10" t="s">
        <v>5</v>
      </c>
      <c r="B9" s="19">
        <v>3260</v>
      </c>
      <c r="C9" s="19">
        <v>3400.7</v>
      </c>
      <c r="D9" s="19">
        <v>3434.3</v>
      </c>
      <c r="E9" s="19">
        <v>3434.3</v>
      </c>
      <c r="F9" s="19">
        <v>3434.3</v>
      </c>
      <c r="G9" s="19">
        <v>3434.3</v>
      </c>
    </row>
    <row r="10" spans="1:7" ht="18.75" customHeight="1" thickBot="1" x14ac:dyDescent="0.3">
      <c r="A10" s="4" t="s">
        <v>6</v>
      </c>
      <c r="B10" s="19">
        <v>2276.6</v>
      </c>
      <c r="C10" s="19">
        <v>2322.1999999999998</v>
      </c>
      <c r="D10" s="19">
        <v>2368.6</v>
      </c>
      <c r="E10" s="19">
        <v>2368.6</v>
      </c>
      <c r="F10" s="19">
        <v>2368.6</v>
      </c>
      <c r="G10" s="19">
        <v>2368.6</v>
      </c>
    </row>
    <row r="11" spans="1:7" ht="32.25" customHeight="1" thickBot="1" x14ac:dyDescent="0.3">
      <c r="A11" s="4" t="s">
        <v>7</v>
      </c>
      <c r="B11" s="19">
        <v>574.79999999999995</v>
      </c>
      <c r="C11" s="19">
        <v>606.9</v>
      </c>
      <c r="D11" s="19">
        <v>641.5</v>
      </c>
      <c r="E11" s="19">
        <v>641.5</v>
      </c>
      <c r="F11" s="19">
        <v>641.5</v>
      </c>
      <c r="G11" s="19">
        <v>641.5</v>
      </c>
    </row>
    <row r="12" spans="1:7" ht="24.75" customHeight="1" thickBot="1" x14ac:dyDescent="0.3">
      <c r="A12" s="4" t="s">
        <v>8</v>
      </c>
      <c r="B12" s="19">
        <v>23343.9</v>
      </c>
      <c r="C12" s="19">
        <v>18591.7</v>
      </c>
      <c r="D12" s="19">
        <v>16359.9</v>
      </c>
      <c r="E12" s="19">
        <v>16359.9</v>
      </c>
      <c r="F12" s="19">
        <v>16359.9</v>
      </c>
      <c r="G12" s="19">
        <v>16359.9</v>
      </c>
    </row>
    <row r="13" spans="1:7" ht="36.75" customHeight="1" thickBot="1" x14ac:dyDescent="0.3">
      <c r="A13" s="4" t="s">
        <v>9</v>
      </c>
      <c r="B13" s="19">
        <f>SUM(B14:B17)</f>
        <v>9199.3000000000011</v>
      </c>
      <c r="C13" s="19">
        <f t="shared" ref="C13:D13" si="2">SUM(C14:C17)</f>
        <v>4119.3999999999996</v>
      </c>
      <c r="D13" s="19">
        <f t="shared" si="2"/>
        <v>1571.6</v>
      </c>
      <c r="E13" s="19">
        <v>1571.6</v>
      </c>
      <c r="F13" s="19">
        <v>1571.6</v>
      </c>
      <c r="G13" s="19">
        <v>1571.6</v>
      </c>
    </row>
    <row r="14" spans="1:7" ht="15.75" thickBot="1" x14ac:dyDescent="0.3">
      <c r="A14" s="4" t="s">
        <v>10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8.75" customHeight="1" thickBot="1" x14ac:dyDescent="0.3">
      <c r="A15" s="4" t="s">
        <v>11</v>
      </c>
      <c r="B15" s="19">
        <v>9041.7000000000007</v>
      </c>
      <c r="C15" s="19">
        <v>3956.6</v>
      </c>
      <c r="D15" s="19">
        <v>1568.1</v>
      </c>
      <c r="E15" s="19">
        <v>1568.1</v>
      </c>
      <c r="F15" s="19">
        <v>1568.1</v>
      </c>
      <c r="G15" s="19">
        <v>1568.1</v>
      </c>
    </row>
    <row r="16" spans="1:7" ht="17.25" customHeight="1" thickBot="1" x14ac:dyDescent="0.3">
      <c r="A16" s="4" t="s">
        <v>12</v>
      </c>
      <c r="B16" s="19">
        <v>157.6</v>
      </c>
      <c r="C16" s="19">
        <v>162.80000000000001</v>
      </c>
      <c r="D16" s="19">
        <v>3.5</v>
      </c>
      <c r="E16" s="19">
        <v>3.5</v>
      </c>
      <c r="F16" s="19">
        <v>3.5</v>
      </c>
      <c r="G16" s="19">
        <v>3.5</v>
      </c>
    </row>
    <row r="17" spans="1:7" ht="20.25" customHeight="1" thickBot="1" x14ac:dyDescent="0.3">
      <c r="A17" s="4" t="s">
        <v>13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s="16" customFormat="1" ht="15.75" thickBot="1" x14ac:dyDescent="0.3">
      <c r="A18" s="15" t="s">
        <v>14</v>
      </c>
      <c r="B18" s="18">
        <f>Прил.6!D10</f>
        <v>42875.8</v>
      </c>
      <c r="C18" s="18">
        <f>Прил.6!E10</f>
        <v>37004.1</v>
      </c>
      <c r="D18" s="18">
        <f>Прил.6!F10</f>
        <v>35356.300000000003</v>
      </c>
      <c r="E18" s="18">
        <f>Прил.6!G10</f>
        <v>35356.300000000003</v>
      </c>
      <c r="F18" s="18">
        <f>Прил.6!H10</f>
        <v>35356.300000000003</v>
      </c>
      <c r="G18" s="18">
        <f>Прил.6!I10</f>
        <v>35356.300000000003</v>
      </c>
    </row>
    <row r="19" spans="1:7" ht="24.75" customHeight="1" thickBot="1" x14ac:dyDescent="0.3">
      <c r="A19" s="4" t="s">
        <v>15</v>
      </c>
      <c r="B19" s="19">
        <f>B6-B18</f>
        <v>-3412</v>
      </c>
      <c r="C19" s="19">
        <f>C6-C18</f>
        <v>-1673.7999999999956</v>
      </c>
      <c r="D19" s="19">
        <f t="shared" ref="D19:G19" si="3">D6-D18</f>
        <v>-1726.9000000000015</v>
      </c>
      <c r="E19" s="19">
        <f t="shared" si="3"/>
        <v>-1726.9000000000015</v>
      </c>
      <c r="F19" s="19">
        <f t="shared" si="3"/>
        <v>-1726.9000000000015</v>
      </c>
      <c r="G19" s="19">
        <f t="shared" si="3"/>
        <v>-1726.9000000000015</v>
      </c>
    </row>
    <row r="20" spans="1:7" ht="15.75" thickBot="1" x14ac:dyDescent="0.3">
      <c r="A20" s="4" t="s">
        <v>16</v>
      </c>
      <c r="B20" s="19">
        <f>(0-B19)/(B7+B11)*100</f>
        <v>21.166384406851162</v>
      </c>
      <c r="C20" s="19">
        <f t="shared" ref="C20:G20" si="4">(0-C19)/(C7+C11)*100</f>
        <v>9.9996415470827635</v>
      </c>
      <c r="D20" s="19">
        <f t="shared" si="4"/>
        <v>9.9997104722198173</v>
      </c>
      <c r="E20" s="19">
        <f t="shared" si="4"/>
        <v>9.9997104722198173</v>
      </c>
      <c r="F20" s="19">
        <f t="shared" si="4"/>
        <v>9.9997104722198173</v>
      </c>
      <c r="G20" s="19">
        <f t="shared" si="4"/>
        <v>9.9997104722198173</v>
      </c>
    </row>
  </sheetData>
  <mergeCells count="6">
    <mergeCell ref="A1:G1"/>
    <mergeCell ref="A2:G2"/>
    <mergeCell ref="A4:A5"/>
    <mergeCell ref="B4:B5"/>
    <mergeCell ref="C4:G4"/>
    <mergeCell ref="F3:G3"/>
  </mergeCells>
  <pageMargins left="1.1023622047244095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topLeftCell="A7" zoomScaleNormal="100" zoomScaleSheetLayoutView="100" workbookViewId="0">
      <selection activeCell="B11" sqref="B11"/>
    </sheetView>
  </sheetViews>
  <sheetFormatPr defaultRowHeight="15" x14ac:dyDescent="0.25"/>
  <cols>
    <col min="1" max="1" width="21.140625" customWidth="1"/>
    <col min="2" max="2" width="13.7109375" customWidth="1"/>
    <col min="3" max="3" width="20" customWidth="1"/>
    <col min="4" max="4" width="13.5703125" customWidth="1"/>
    <col min="5" max="5" width="11.28515625" customWidth="1"/>
    <col min="6" max="6" width="10.28515625" customWidth="1"/>
  </cols>
  <sheetData>
    <row r="1" spans="1:9" ht="15" customHeight="1" x14ac:dyDescent="0.25">
      <c r="A1" s="26" t="s">
        <v>29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8"/>
      <c r="B2" s="8"/>
      <c r="C2" s="8"/>
      <c r="D2" s="8"/>
      <c r="E2" s="8"/>
      <c r="F2" s="8"/>
      <c r="G2" s="8"/>
      <c r="H2" s="27"/>
      <c r="I2" s="27"/>
    </row>
    <row r="3" spans="1:9" ht="67.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49.5" customHeight="1" x14ac:dyDescent="0.25">
      <c r="A4" s="36" t="s">
        <v>49</v>
      </c>
      <c r="B4" s="37"/>
      <c r="C4" s="37"/>
      <c r="D4" s="37"/>
      <c r="E4" s="37"/>
      <c r="F4" s="37"/>
      <c r="G4" s="37"/>
      <c r="H4" s="37"/>
      <c r="I4" s="37"/>
    </row>
    <row r="5" spans="1:9" ht="33" customHeight="1" thickBot="1" x14ac:dyDescent="0.3">
      <c r="H5" s="34" t="s">
        <v>32</v>
      </c>
      <c r="I5" s="35"/>
    </row>
    <row r="6" spans="1:9" ht="33" customHeight="1" thickBot="1" x14ac:dyDescent="0.3">
      <c r="A6" s="23" t="s">
        <v>0</v>
      </c>
      <c r="B6" s="23" t="s">
        <v>56</v>
      </c>
      <c r="C6" s="23" t="s">
        <v>57</v>
      </c>
      <c r="D6" s="23" t="s">
        <v>54</v>
      </c>
      <c r="E6" s="38" t="s">
        <v>31</v>
      </c>
      <c r="F6" s="39"/>
      <c r="G6" s="39"/>
      <c r="H6" s="39"/>
      <c r="I6" s="40"/>
    </row>
    <row r="7" spans="1:9" ht="24.75" customHeight="1" thickBot="1" x14ac:dyDescent="0.3">
      <c r="A7" s="25"/>
      <c r="B7" s="25"/>
      <c r="C7" s="25"/>
      <c r="D7" s="25"/>
      <c r="E7" s="3" t="s">
        <v>44</v>
      </c>
      <c r="F7" s="3" t="s">
        <v>45</v>
      </c>
      <c r="G7" s="3" t="s">
        <v>46</v>
      </c>
      <c r="H7" s="3" t="s">
        <v>47</v>
      </c>
      <c r="I7" s="3" t="s">
        <v>58</v>
      </c>
    </row>
    <row r="8" spans="1:9" s="16" customFormat="1" ht="15.75" thickBot="1" x14ac:dyDescent="0.3">
      <c r="A8" s="15" t="s">
        <v>17</v>
      </c>
      <c r="B8" s="17">
        <v>36210.1</v>
      </c>
      <c r="C8" s="17">
        <v>37184.9</v>
      </c>
      <c r="D8" s="17">
        <v>39463.800000000003</v>
      </c>
      <c r="E8" s="17">
        <v>35330.300000000003</v>
      </c>
      <c r="F8" s="17">
        <v>33629.4</v>
      </c>
      <c r="G8" s="17">
        <v>33629.4</v>
      </c>
      <c r="H8" s="17">
        <v>33629.4</v>
      </c>
      <c r="I8" s="17">
        <v>33629.4</v>
      </c>
    </row>
    <row r="9" spans="1:9" ht="150.75" thickBot="1" x14ac:dyDescent="0.3">
      <c r="A9" s="11" t="s">
        <v>35</v>
      </c>
      <c r="B9" s="21" t="e">
        <f>B8/0*100</f>
        <v>#DIV/0!</v>
      </c>
      <c r="C9" s="21" t="e">
        <f>C8/'Прил 1'!B7*100</f>
        <v>#DIV/0!</v>
      </c>
      <c r="D9" s="21" t="e">
        <f>D8/'Прил 1'!C7*100</f>
        <v>#DIV/0!</v>
      </c>
      <c r="E9" s="21" t="e">
        <f>E8/'Прил 1'!D7*100</f>
        <v>#DIV/0!</v>
      </c>
      <c r="F9" s="21" t="e">
        <f>F8/'Прил 1'!E7*100</f>
        <v>#DIV/0!</v>
      </c>
      <c r="G9" s="21" t="e">
        <f>G8/'Прил 1'!F7*100</f>
        <v>#DIV/0!</v>
      </c>
      <c r="H9" s="21" t="e">
        <f>H8/'Прил 1'!G7*100</f>
        <v>#DIV/0!</v>
      </c>
      <c r="I9" s="21" t="e">
        <f>I8/'Прил 1'!H7*100</f>
        <v>#DIV/0!</v>
      </c>
    </row>
    <row r="10" spans="1:9" s="16" customFormat="1" ht="15.75" thickBot="1" x14ac:dyDescent="0.3">
      <c r="A10" s="15" t="s">
        <v>18</v>
      </c>
      <c r="B10" s="17">
        <v>33246.5</v>
      </c>
      <c r="C10" s="17">
        <f>Прил.7!B8</f>
        <v>43429.2</v>
      </c>
      <c r="D10" s="17">
        <f>Прил.7!C8</f>
        <v>42875.8</v>
      </c>
      <c r="E10" s="17">
        <f>Прил.7!D8</f>
        <v>37004.1</v>
      </c>
      <c r="F10" s="17">
        <f>Прил.7!E8</f>
        <v>35356.300000000003</v>
      </c>
      <c r="G10" s="17">
        <f>Прил.7!F8</f>
        <v>35356.300000000003</v>
      </c>
      <c r="H10" s="17">
        <f>Прил.7!G8</f>
        <v>35356.300000000003</v>
      </c>
      <c r="I10" s="17">
        <f>Прил.7!H8</f>
        <v>35356.300000000003</v>
      </c>
    </row>
    <row r="11" spans="1:9" ht="150.75" customHeight="1" thickBot="1" x14ac:dyDescent="0.3">
      <c r="A11" s="11" t="s">
        <v>35</v>
      </c>
      <c r="B11" s="21" t="e">
        <f>B10/0*100</f>
        <v>#DIV/0!</v>
      </c>
      <c r="C11" s="21" t="e">
        <f>C10/'Прил 1'!B7*100</f>
        <v>#DIV/0!</v>
      </c>
      <c r="D11" s="21" t="e">
        <f>D10/'Прил 1'!C7*100</f>
        <v>#DIV/0!</v>
      </c>
      <c r="E11" s="21" t="e">
        <f>E10/'Прил 1'!D7*100</f>
        <v>#DIV/0!</v>
      </c>
      <c r="F11" s="21" t="e">
        <f>F10/'Прил 1'!E7*100</f>
        <v>#DIV/0!</v>
      </c>
      <c r="G11" s="21" t="e">
        <f>G10/'Прил 1'!F7*100</f>
        <v>#DIV/0!</v>
      </c>
      <c r="H11" s="21" t="e">
        <f>H10/'Прил 1'!G7*100</f>
        <v>#DIV/0!</v>
      </c>
      <c r="I11" s="21" t="e">
        <f>I10/'Прил 1'!H7*100</f>
        <v>#DIV/0!</v>
      </c>
    </row>
    <row r="12" spans="1:9" s="16" customFormat="1" ht="15.75" thickBot="1" x14ac:dyDescent="0.3">
      <c r="A12" s="15" t="s">
        <v>19</v>
      </c>
      <c r="B12" s="17">
        <f t="shared" ref="B12:C12" si="0">B8-B10</f>
        <v>2963.5999999999985</v>
      </c>
      <c r="C12" s="17">
        <f>0-4817.9</f>
        <v>-4817.8999999999996</v>
      </c>
      <c r="D12" s="17">
        <f>D8-D10</f>
        <v>-3412</v>
      </c>
      <c r="E12" s="17">
        <f t="shared" ref="E12:I12" si="1">E8-E10</f>
        <v>-1673.7999999999956</v>
      </c>
      <c r="F12" s="17">
        <f t="shared" si="1"/>
        <v>-1726.9000000000015</v>
      </c>
      <c r="G12" s="17">
        <f t="shared" si="1"/>
        <v>-1726.9000000000015</v>
      </c>
      <c r="H12" s="17">
        <f t="shared" si="1"/>
        <v>-1726.9000000000015</v>
      </c>
      <c r="I12" s="17">
        <f t="shared" si="1"/>
        <v>-1726.9000000000015</v>
      </c>
    </row>
    <row r="13" spans="1:9" ht="151.5" customHeight="1" thickBot="1" x14ac:dyDescent="0.3">
      <c r="A13" s="11" t="s">
        <v>35</v>
      </c>
      <c r="B13" s="21" t="e">
        <f>B12/0*100</f>
        <v>#DIV/0!</v>
      </c>
      <c r="C13" s="21" t="e">
        <f>C12/'Прил 1'!B7*100</f>
        <v>#DIV/0!</v>
      </c>
      <c r="D13" s="21" t="e">
        <f>D12/'Прил 1'!C7*100</f>
        <v>#DIV/0!</v>
      </c>
      <c r="E13" s="21" t="e">
        <f>E12/'Прил 1'!D7*100</f>
        <v>#DIV/0!</v>
      </c>
      <c r="F13" s="21" t="e">
        <f>F12/'Прил 1'!E7*100</f>
        <v>#DIV/0!</v>
      </c>
      <c r="G13" s="21" t="e">
        <f>G12/'Прил 1'!F7*100</f>
        <v>#DIV/0!</v>
      </c>
      <c r="H13" s="21" t="e">
        <f>H12/'Прил 1'!G7*100</f>
        <v>#DIV/0!</v>
      </c>
      <c r="I13" s="21" t="e">
        <f>I12/'Прил 1'!H7*100</f>
        <v>#DIV/0!</v>
      </c>
    </row>
    <row r="14" spans="1:9" s="16" customFormat="1" ht="24" customHeight="1" thickBot="1" x14ac:dyDescent="0.3">
      <c r="A14" s="15" t="s">
        <v>20</v>
      </c>
      <c r="B14" s="17">
        <v>0</v>
      </c>
      <c r="C14" s="17">
        <v>1021.4</v>
      </c>
      <c r="D14" s="17">
        <v>1611.9</v>
      </c>
      <c r="E14" s="17">
        <f t="shared" ref="D14:I14" si="2">0-E12</f>
        <v>1673.7999999999956</v>
      </c>
      <c r="F14" s="17">
        <f t="shared" si="2"/>
        <v>1726.9000000000015</v>
      </c>
      <c r="G14" s="17">
        <f t="shared" si="2"/>
        <v>1726.9000000000015</v>
      </c>
      <c r="H14" s="17">
        <f t="shared" si="2"/>
        <v>1726.9000000000015</v>
      </c>
      <c r="I14" s="17">
        <f t="shared" si="2"/>
        <v>1726.9000000000015</v>
      </c>
    </row>
    <row r="15" spans="1:9" ht="150.75" thickBot="1" x14ac:dyDescent="0.3">
      <c r="A15" s="11" t="s">
        <v>35</v>
      </c>
      <c r="B15" s="21" t="e">
        <f>B14/0*100</f>
        <v>#DIV/0!</v>
      </c>
      <c r="C15" s="21" t="e">
        <f>C14/'Прил 1'!B7*100</f>
        <v>#DIV/0!</v>
      </c>
      <c r="D15" s="21" t="e">
        <f>D14/'Прил 1'!C7*100</f>
        <v>#DIV/0!</v>
      </c>
      <c r="E15" s="21" t="e">
        <f>E14/'Прил 1'!D7*100</f>
        <v>#DIV/0!</v>
      </c>
      <c r="F15" s="21" t="e">
        <f>F14/'Прил 1'!E7*100</f>
        <v>#DIV/0!</v>
      </c>
      <c r="G15" s="21" t="e">
        <f>G14/'Прил 1'!F7*100</f>
        <v>#DIV/0!</v>
      </c>
      <c r="H15" s="21" t="e">
        <f>H14/'Прил 1'!G7*100</f>
        <v>#DIV/0!</v>
      </c>
      <c r="I15" s="21" t="e">
        <f>I14/'Прил 1'!H7*100</f>
        <v>#DIV/0!</v>
      </c>
    </row>
  </sheetData>
  <mergeCells count="9">
    <mergeCell ref="A1:I1"/>
    <mergeCell ref="H2:I2"/>
    <mergeCell ref="A4:I4"/>
    <mergeCell ref="H5:I5"/>
    <mergeCell ref="A6:A7"/>
    <mergeCell ref="B6:B7"/>
    <mergeCell ref="C6:C7"/>
    <mergeCell ref="D6:D7"/>
    <mergeCell ref="E6:I6"/>
  </mergeCells>
  <pageMargins left="1.1023622047244095" right="0.31496062992125984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view="pageBreakPreview" zoomScaleNormal="100" zoomScaleSheetLayoutView="100" workbookViewId="0">
      <selection activeCell="G21" sqref="G21"/>
    </sheetView>
  </sheetViews>
  <sheetFormatPr defaultRowHeight="15" x14ac:dyDescent="0.25"/>
  <cols>
    <col min="1" max="1" width="32.28515625" customWidth="1"/>
    <col min="2" max="2" width="17.28515625" customWidth="1"/>
    <col min="3" max="3" width="12.85546875" customWidth="1"/>
    <col min="4" max="7" width="10.42578125" customWidth="1"/>
  </cols>
  <sheetData>
    <row r="2" spans="1:8" ht="15.75" x14ac:dyDescent="0.25">
      <c r="A2" s="41" t="s">
        <v>30</v>
      </c>
      <c r="B2" s="41"/>
      <c r="C2" s="41"/>
      <c r="D2" s="41"/>
      <c r="E2" s="41"/>
      <c r="F2" s="41"/>
      <c r="G2" s="41"/>
    </row>
    <row r="3" spans="1:8" ht="15.75" x14ac:dyDescent="0.25">
      <c r="A3" s="1"/>
    </row>
    <row r="4" spans="1:8" s="5" customFormat="1" ht="45.75" customHeight="1" x14ac:dyDescent="0.25">
      <c r="A4" s="42" t="s">
        <v>48</v>
      </c>
      <c r="B4" s="43"/>
      <c r="C4" s="43"/>
      <c r="D4" s="43"/>
      <c r="E4" s="43"/>
      <c r="F4" s="43"/>
      <c r="G4" s="43"/>
    </row>
    <row r="5" spans="1:8" s="5" customFormat="1" ht="16.5" thickBot="1" x14ac:dyDescent="0.3">
      <c r="A5" s="13"/>
      <c r="B5" s="14"/>
      <c r="C5" s="14"/>
      <c r="D5" s="14"/>
      <c r="E5" s="14"/>
      <c r="F5" s="14"/>
      <c r="G5" s="34" t="s">
        <v>32</v>
      </c>
      <c r="H5" s="35"/>
    </row>
    <row r="6" spans="1:8" ht="24" customHeight="1" thickBot="1" x14ac:dyDescent="0.3">
      <c r="A6" s="23" t="s">
        <v>0</v>
      </c>
      <c r="B6" s="23" t="s">
        <v>57</v>
      </c>
      <c r="C6" s="23" t="s">
        <v>54</v>
      </c>
      <c r="D6" s="38" t="s">
        <v>31</v>
      </c>
      <c r="E6" s="39"/>
      <c r="F6" s="39"/>
      <c r="G6" s="39"/>
      <c r="H6" s="40"/>
    </row>
    <row r="7" spans="1:8" ht="54" customHeight="1" thickBot="1" x14ac:dyDescent="0.3">
      <c r="A7" s="44"/>
      <c r="B7" s="25"/>
      <c r="C7" s="25"/>
      <c r="D7" s="3" t="s">
        <v>40</v>
      </c>
      <c r="E7" s="3" t="s">
        <v>41</v>
      </c>
      <c r="F7" s="3" t="s">
        <v>42</v>
      </c>
      <c r="G7" s="3" t="s">
        <v>43</v>
      </c>
      <c r="H7" s="3" t="s">
        <v>53</v>
      </c>
    </row>
    <row r="8" spans="1:8" s="16" customFormat="1" ht="42.75" customHeight="1" thickBot="1" x14ac:dyDescent="0.3">
      <c r="A8" s="15" t="s">
        <v>21</v>
      </c>
      <c r="B8" s="18">
        <f>B9+B14</f>
        <v>43429.2</v>
      </c>
      <c r="C8" s="18">
        <f>C9+C14</f>
        <v>42875.8</v>
      </c>
      <c r="D8" s="18">
        <f>D9+D14+D16</f>
        <v>37004.1</v>
      </c>
      <c r="E8" s="18">
        <f t="shared" ref="E8:H8" si="0">E9+E14+E16</f>
        <v>35356.300000000003</v>
      </c>
      <c r="F8" s="18">
        <f t="shared" si="0"/>
        <v>35356.300000000003</v>
      </c>
      <c r="G8" s="18">
        <f t="shared" si="0"/>
        <v>35356.300000000003</v>
      </c>
      <c r="H8" s="18">
        <f t="shared" si="0"/>
        <v>35356.300000000003</v>
      </c>
    </row>
    <row r="9" spans="1:8" ht="22.5" customHeight="1" thickBot="1" x14ac:dyDescent="0.3">
      <c r="A9" s="4" t="s">
        <v>22</v>
      </c>
      <c r="B9" s="19">
        <f>B11</f>
        <v>43399.199999999997</v>
      </c>
      <c r="C9" s="19">
        <f>C11</f>
        <v>42875.8</v>
      </c>
      <c r="D9" s="19">
        <f t="shared" ref="D9:E9" si="1">D11</f>
        <v>36064.6</v>
      </c>
      <c r="E9" s="19">
        <f t="shared" si="1"/>
        <v>33584.400000000001</v>
      </c>
      <c r="F9" s="19">
        <f t="shared" ref="F9:H9" si="2">F11</f>
        <v>33584.400000000001</v>
      </c>
      <c r="G9" s="19">
        <f t="shared" si="2"/>
        <v>33584.400000000001</v>
      </c>
      <c r="H9" s="19">
        <f t="shared" si="2"/>
        <v>33584.400000000001</v>
      </c>
    </row>
    <row r="10" spans="1:8" ht="27.75" customHeight="1" thickBot="1" x14ac:dyDescent="0.3">
      <c r="A10" s="4" t="s">
        <v>23</v>
      </c>
      <c r="B10" s="19">
        <f>B9/B8*100</f>
        <v>99.930922052443975</v>
      </c>
      <c r="C10" s="19">
        <f t="shared" ref="C10:E10" si="3">C9/C8*100</f>
        <v>100</v>
      </c>
      <c r="D10" s="19">
        <f t="shared" si="3"/>
        <v>97.46109214924833</v>
      </c>
      <c r="E10" s="19">
        <f t="shared" si="3"/>
        <v>94.988446189222287</v>
      </c>
      <c r="F10" s="19">
        <f t="shared" ref="F10:H10" si="4">F9/F8*100</f>
        <v>94.988446189222287</v>
      </c>
      <c r="G10" s="19">
        <f t="shared" si="4"/>
        <v>94.988446189222287</v>
      </c>
      <c r="H10" s="19">
        <f t="shared" si="4"/>
        <v>94.988446189222287</v>
      </c>
    </row>
    <row r="11" spans="1:8" ht="63.75" customHeight="1" thickBot="1" x14ac:dyDescent="0.3">
      <c r="A11" s="4" t="s">
        <v>52</v>
      </c>
      <c r="B11" s="19">
        <v>43399.199999999997</v>
      </c>
      <c r="C11" s="22">
        <v>42875.8</v>
      </c>
      <c r="D11" s="22">
        <v>36064.6</v>
      </c>
      <c r="E11" s="22">
        <v>33584.400000000001</v>
      </c>
      <c r="F11" s="22">
        <v>33584.400000000001</v>
      </c>
      <c r="G11" s="22">
        <v>33584.400000000001</v>
      </c>
      <c r="H11" s="22">
        <v>33584.400000000001</v>
      </c>
    </row>
    <row r="12" spans="1:8" ht="30.75" hidden="1" customHeight="1" thickBot="1" x14ac:dyDescent="0.3">
      <c r="A12" s="4" t="s">
        <v>24</v>
      </c>
      <c r="B12" s="19"/>
      <c r="C12" s="19"/>
      <c r="D12" s="19"/>
      <c r="E12" s="19"/>
      <c r="F12" s="19"/>
      <c r="G12" s="19"/>
      <c r="H12" s="19"/>
    </row>
    <row r="13" spans="1:8" ht="29.25" hidden="1" customHeight="1" thickBot="1" x14ac:dyDescent="0.3">
      <c r="A13" s="4" t="s">
        <v>25</v>
      </c>
      <c r="B13" s="19"/>
      <c r="C13" s="19"/>
      <c r="D13" s="19"/>
      <c r="E13" s="19"/>
      <c r="F13" s="19"/>
      <c r="G13" s="19"/>
      <c r="H13" s="19"/>
    </row>
    <row r="14" spans="1:8" ht="28.5" customHeight="1" thickBot="1" x14ac:dyDescent="0.3">
      <c r="A14" s="4" t="s">
        <v>26</v>
      </c>
      <c r="B14" s="19">
        <v>30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25.5" customHeight="1" thickBot="1" x14ac:dyDescent="0.3">
      <c r="A15" s="4" t="s">
        <v>23</v>
      </c>
      <c r="B15" s="19">
        <f>B14/B8*100</f>
        <v>6.9077947556022215E-2</v>
      </c>
      <c r="C15" s="19">
        <f t="shared" ref="C15:H15" si="5">C14/C8*100</f>
        <v>0</v>
      </c>
      <c r="D15" s="19">
        <f t="shared" si="5"/>
        <v>0</v>
      </c>
      <c r="E15" s="19">
        <f t="shared" si="5"/>
        <v>0</v>
      </c>
      <c r="F15" s="19">
        <f t="shared" si="5"/>
        <v>0</v>
      </c>
      <c r="G15" s="19">
        <f t="shared" si="5"/>
        <v>0</v>
      </c>
      <c r="H15" s="19">
        <f t="shared" si="5"/>
        <v>0</v>
      </c>
    </row>
    <row r="16" spans="1:8" ht="48" customHeight="1" thickBot="1" x14ac:dyDescent="0.3">
      <c r="A16" s="4" t="s">
        <v>33</v>
      </c>
      <c r="B16" s="19" t="s">
        <v>34</v>
      </c>
      <c r="C16" s="19" t="s">
        <v>34</v>
      </c>
      <c r="D16" s="19">
        <v>939.5</v>
      </c>
      <c r="E16" s="19">
        <v>1771.9</v>
      </c>
      <c r="F16" s="19">
        <v>1771.9</v>
      </c>
      <c r="G16" s="19">
        <v>1771.9</v>
      </c>
      <c r="H16" s="19">
        <v>1771.9</v>
      </c>
    </row>
    <row r="17" spans="1:8" ht="25.5" customHeight="1" thickBot="1" x14ac:dyDescent="0.3">
      <c r="A17" s="4" t="s">
        <v>23</v>
      </c>
      <c r="B17" s="19" t="s">
        <v>34</v>
      </c>
      <c r="C17" s="19" t="s">
        <v>34</v>
      </c>
      <c r="D17" s="19">
        <f>D16/D8*100</f>
        <v>2.5389078507516736</v>
      </c>
      <c r="E17" s="19">
        <f t="shared" ref="E17:H17" si="6">E16/E8*100</f>
        <v>5.0115538107777118</v>
      </c>
      <c r="F17" s="19">
        <f t="shared" si="6"/>
        <v>5.0115538107777118</v>
      </c>
      <c r="G17" s="19">
        <f t="shared" si="6"/>
        <v>5.0115538107777118</v>
      </c>
      <c r="H17" s="19">
        <f t="shared" si="6"/>
        <v>5.0115538107777118</v>
      </c>
    </row>
    <row r="18" spans="1:8" ht="15.75" x14ac:dyDescent="0.25">
      <c r="A18" s="1"/>
    </row>
    <row r="19" spans="1:8" ht="15.75" x14ac:dyDescent="0.25">
      <c r="A19" s="5"/>
    </row>
  </sheetData>
  <mergeCells count="7">
    <mergeCell ref="A2:G2"/>
    <mergeCell ref="A4:G4"/>
    <mergeCell ref="B6:B7"/>
    <mergeCell ref="C6:C7"/>
    <mergeCell ref="D6:H6"/>
    <mergeCell ref="A6:A7"/>
    <mergeCell ref="G5:H5"/>
  </mergeCells>
  <pageMargins left="1.1023622047244095" right="0.31496062992125984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</vt:lpstr>
      <vt:lpstr>Прил4</vt:lpstr>
      <vt:lpstr>Прил.6</vt:lpstr>
      <vt:lpstr>Прил.7</vt:lpstr>
      <vt:lpstr>Прил.7!Область_печати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2022-11-06T15:44:40Z</dcterms:modified>
</cp:coreProperties>
</file>