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62" i="1" l="1"/>
  <c r="D95" i="1" l="1"/>
  <c r="D94" i="1"/>
  <c r="D93" i="1"/>
  <c r="D92" i="1"/>
  <c r="D91" i="1"/>
  <c r="D90" i="1"/>
  <c r="F106" i="1"/>
  <c r="F107" i="1"/>
  <c r="G105" i="1"/>
  <c r="E105" i="1"/>
  <c r="H89" i="1"/>
  <c r="G89" i="1"/>
  <c r="G107" i="1" s="1"/>
  <c r="D89" i="1"/>
  <c r="H88" i="1"/>
  <c r="G88" i="1"/>
  <c r="G106" i="1" s="1"/>
  <c r="D88" i="1"/>
  <c r="H87" i="1"/>
  <c r="D87" i="1" s="1"/>
  <c r="G87" i="1"/>
  <c r="F87" i="1"/>
  <c r="F105" i="1" s="1"/>
  <c r="D73" i="1"/>
  <c r="D72" i="1"/>
  <c r="D71" i="1"/>
  <c r="H172" i="1" l="1"/>
  <c r="H178" i="1" s="1"/>
  <c r="H171" i="1"/>
  <c r="H177" i="1" s="1"/>
  <c r="E178" i="1"/>
  <c r="F178" i="1"/>
  <c r="G178" i="1"/>
  <c r="I178" i="1"/>
  <c r="E177" i="1"/>
  <c r="F177" i="1"/>
  <c r="G177" i="1"/>
  <c r="I177" i="1"/>
  <c r="E176" i="1"/>
  <c r="F176" i="1"/>
  <c r="G176" i="1"/>
  <c r="H176" i="1"/>
  <c r="I176" i="1"/>
  <c r="D172" i="1"/>
  <c r="D170" i="1"/>
  <c r="H84" i="1"/>
  <c r="H105" i="1" s="1"/>
  <c r="D171" i="1" l="1"/>
  <c r="H86" i="1"/>
  <c r="H107" i="1" s="1"/>
  <c r="H85" i="1"/>
  <c r="H106" i="1" s="1"/>
  <c r="D34" i="1" l="1"/>
  <c r="D35" i="1"/>
  <c r="D32" i="1"/>
  <c r="D31" i="1"/>
  <c r="D30" i="1" l="1"/>
  <c r="E38" i="1"/>
  <c r="F38" i="1"/>
  <c r="G38" i="1"/>
  <c r="I38" i="1"/>
  <c r="E37" i="1"/>
  <c r="F37" i="1"/>
  <c r="G37" i="1"/>
  <c r="I37" i="1"/>
  <c r="E36" i="1"/>
  <c r="G36" i="1"/>
  <c r="I36" i="1"/>
  <c r="E22" i="1"/>
  <c r="F22" i="1"/>
  <c r="G22" i="1"/>
  <c r="I22" i="1"/>
  <c r="E21" i="1"/>
  <c r="F21" i="1"/>
  <c r="G21" i="1"/>
  <c r="I21" i="1"/>
  <c r="E20" i="1"/>
  <c r="G20" i="1"/>
  <c r="I20" i="1"/>
  <c r="H13" i="1"/>
  <c r="D13" i="1" s="1"/>
  <c r="H12" i="1"/>
  <c r="D12" i="1" s="1"/>
  <c r="H11" i="1"/>
  <c r="H20" i="1" s="1"/>
  <c r="F11" i="1"/>
  <c r="D11" i="1" s="1"/>
  <c r="H29" i="1"/>
  <c r="H38" i="1" s="1"/>
  <c r="D29" i="1"/>
  <c r="H28" i="1"/>
  <c r="D28" i="1" s="1"/>
  <c r="H27" i="1"/>
  <c r="H36" i="1" s="1"/>
  <c r="F27" i="1"/>
  <c r="F36" i="1" s="1"/>
  <c r="D27" i="1"/>
  <c r="D36" i="1" s="1"/>
  <c r="H37" i="1" l="1"/>
  <c r="F20" i="1"/>
  <c r="H22" i="1"/>
  <c r="H21" i="1"/>
  <c r="D15" i="1"/>
  <c r="D96" i="1"/>
  <c r="D174" i="1"/>
  <c r="D177" i="1" s="1"/>
  <c r="D175" i="1"/>
  <c r="D178" i="1" s="1"/>
  <c r="D173" i="1"/>
  <c r="D176" i="1" s="1"/>
  <c r="D163" i="1"/>
  <c r="D166" i="1" s="1"/>
  <c r="D164" i="1"/>
  <c r="D167" i="1" s="1"/>
  <c r="D162" i="1"/>
  <c r="D165" i="1" s="1"/>
  <c r="D156" i="1"/>
  <c r="D159" i="1" s="1"/>
  <c r="D157" i="1"/>
  <c r="D160" i="1" s="1"/>
  <c r="D155" i="1"/>
  <c r="D158" i="1" s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09" i="1"/>
  <c r="D82" i="1"/>
  <c r="D83" i="1"/>
  <c r="D85" i="1"/>
  <c r="D86" i="1"/>
  <c r="D97" i="1"/>
  <c r="D98" i="1"/>
  <c r="D99" i="1"/>
  <c r="D100" i="1"/>
  <c r="D101" i="1"/>
  <c r="D102" i="1"/>
  <c r="D103" i="1"/>
  <c r="D104" i="1"/>
  <c r="D81" i="1"/>
  <c r="D57" i="1"/>
  <c r="D58" i="1"/>
  <c r="D59" i="1"/>
  <c r="D60" i="1"/>
  <c r="D61" i="1"/>
  <c r="D63" i="1"/>
  <c r="D64" i="1"/>
  <c r="D65" i="1"/>
  <c r="D66" i="1"/>
  <c r="D67" i="1"/>
  <c r="D68" i="1"/>
  <c r="D69" i="1"/>
  <c r="D70" i="1"/>
  <c r="D74" i="1"/>
  <c r="D75" i="1"/>
  <c r="D76" i="1"/>
  <c r="D56" i="1"/>
  <c r="D41" i="1"/>
  <c r="D42" i="1"/>
  <c r="D43" i="1"/>
  <c r="D44" i="1"/>
  <c r="D45" i="1"/>
  <c r="D46" i="1"/>
  <c r="D47" i="1"/>
  <c r="D48" i="1"/>
  <c r="D49" i="1"/>
  <c r="D50" i="1"/>
  <c r="D51" i="1"/>
  <c r="D40" i="1"/>
  <c r="D25" i="1"/>
  <c r="D37" i="1" s="1"/>
  <c r="D26" i="1"/>
  <c r="D38" i="1" s="1"/>
  <c r="D16" i="1"/>
  <c r="D17" i="1"/>
  <c r="D20" i="1" s="1"/>
  <c r="D18" i="1"/>
  <c r="D21" i="1" s="1"/>
  <c r="D19" i="1"/>
  <c r="D22" i="1" s="1"/>
  <c r="F14" i="1"/>
  <c r="D14" i="1" s="1"/>
  <c r="E167" i="1"/>
  <c r="F167" i="1"/>
  <c r="G167" i="1"/>
  <c r="H167" i="1"/>
  <c r="I167" i="1"/>
  <c r="E166" i="1"/>
  <c r="F166" i="1"/>
  <c r="G166" i="1"/>
  <c r="H166" i="1"/>
  <c r="I166" i="1"/>
  <c r="E165" i="1"/>
  <c r="F165" i="1"/>
  <c r="G165" i="1"/>
  <c r="H165" i="1"/>
  <c r="I165" i="1"/>
  <c r="E160" i="1"/>
  <c r="F160" i="1"/>
  <c r="G160" i="1"/>
  <c r="H160" i="1"/>
  <c r="I160" i="1"/>
  <c r="E159" i="1"/>
  <c r="F159" i="1"/>
  <c r="G159" i="1"/>
  <c r="H159" i="1"/>
  <c r="I159" i="1"/>
  <c r="E158" i="1"/>
  <c r="F158" i="1"/>
  <c r="G158" i="1"/>
  <c r="H158" i="1"/>
  <c r="I158" i="1"/>
  <c r="E153" i="1"/>
  <c r="F153" i="1"/>
  <c r="G153" i="1"/>
  <c r="H153" i="1"/>
  <c r="I153" i="1"/>
  <c r="E152" i="1"/>
  <c r="F152" i="1"/>
  <c r="G152" i="1"/>
  <c r="H152" i="1"/>
  <c r="I152" i="1"/>
  <c r="E151" i="1"/>
  <c r="F151" i="1"/>
  <c r="G151" i="1"/>
  <c r="H151" i="1"/>
  <c r="I151" i="1"/>
  <c r="E107" i="1"/>
  <c r="I107" i="1"/>
  <c r="E106" i="1"/>
  <c r="I106" i="1"/>
  <c r="I105" i="1"/>
  <c r="E79" i="1"/>
  <c r="F79" i="1"/>
  <c r="G79" i="1"/>
  <c r="H79" i="1"/>
  <c r="I79" i="1"/>
  <c r="E78" i="1"/>
  <c r="F78" i="1"/>
  <c r="G78" i="1"/>
  <c r="H78" i="1"/>
  <c r="I78" i="1"/>
  <c r="E77" i="1"/>
  <c r="F77" i="1"/>
  <c r="G77" i="1"/>
  <c r="H77" i="1"/>
  <c r="I77" i="1"/>
  <c r="E54" i="1"/>
  <c r="F54" i="1"/>
  <c r="G54" i="1"/>
  <c r="H54" i="1"/>
  <c r="I54" i="1"/>
  <c r="E53" i="1"/>
  <c r="F53" i="1"/>
  <c r="G53" i="1"/>
  <c r="H53" i="1"/>
  <c r="I53" i="1"/>
  <c r="E52" i="1"/>
  <c r="F52" i="1"/>
  <c r="G52" i="1"/>
  <c r="H52" i="1"/>
  <c r="I52" i="1"/>
  <c r="D107" i="1" l="1"/>
  <c r="D106" i="1"/>
  <c r="D52" i="1"/>
  <c r="D151" i="1"/>
  <c r="D78" i="1"/>
  <c r="I180" i="1"/>
  <c r="I179" i="1"/>
  <c r="D53" i="1"/>
  <c r="I181" i="1"/>
  <c r="G180" i="1"/>
  <c r="E179" i="1"/>
  <c r="F181" i="1"/>
  <c r="G179" i="1"/>
  <c r="G181" i="1"/>
  <c r="E181" i="1"/>
  <c r="E180" i="1"/>
  <c r="F180" i="1"/>
  <c r="D152" i="1"/>
  <c r="D153" i="1"/>
  <c r="D79" i="1"/>
  <c r="D54" i="1"/>
  <c r="H181" i="1"/>
  <c r="H180" i="1"/>
  <c r="D84" i="1"/>
  <c r="D105" i="1" s="1"/>
  <c r="D33" i="1"/>
  <c r="D77" i="1"/>
  <c r="H179" i="1"/>
  <c r="F179" i="1"/>
  <c r="D180" i="1" l="1"/>
  <c r="D179" i="1"/>
  <c r="D181" i="1"/>
</calcChain>
</file>

<file path=xl/sharedStrings.xml><?xml version="1.0" encoding="utf-8"?>
<sst xmlns="http://schemas.openxmlformats.org/spreadsheetml/2006/main" count="131" uniqueCount="89">
  <si>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</si>
  <si>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</si>
  <si>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</si>
  <si>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</si>
  <si>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</si>
  <si>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</si>
  <si>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</si>
  <si>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</si>
  <si>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</si>
  <si>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Администрация Гостицкого сельского поселения</t>
  </si>
  <si>
    <t>№ п/п</t>
  </si>
  <si>
    <t>Итого по подпрограмме «Дорожное хозяйство»</t>
  </si>
  <si>
    <t>ВСЕГО</t>
  </si>
  <si>
    <t>ВСЕГО по Программе</t>
  </si>
  <si>
    <t>Прочие источники</t>
  </si>
  <si>
    <t>Комплексы процессных мероприятий</t>
  </si>
  <si>
    <t>1. Комплекс процессных мероприятий «Безопасность муниципального образования»</t>
  </si>
  <si>
    <t>Мероприятия по укреплению общественного порядка, противодействию терроризму и экстремизму</t>
  </si>
  <si>
    <t>2. Комплекс процессных мероприятий «Дорожное хозяйство»</t>
  </si>
  <si>
    <t>Содержание дорог общего пользования местного значения и искусственных сооружений на них</t>
  </si>
  <si>
    <t>3. Комплекс процессных мероприятий «Жилищно-коммунальное хозяйство»</t>
  </si>
  <si>
    <t>Управление муниципальным имущством</t>
  </si>
  <si>
    <t>Ремонт объектов муниципального имущества</t>
  </si>
  <si>
    <t>Прочие мероприятия в области коммунального хозяйства</t>
  </si>
  <si>
    <t>4. Комплекс процессных мероприятий «Благоустройство территории»</t>
  </si>
  <si>
    <t>Организация ритуальных услуг в части создания специализированной службы по вопросам похоронного дела</t>
  </si>
  <si>
    <t>Ремонт и содержание уличного освещения</t>
  </si>
  <si>
    <t>Прочие мероприятия в области благоустройства</t>
  </si>
  <si>
    <t>Обрезка крон деревьев  и декоративных кустарников, валка сухих, аварийных деревьев и кустарников</t>
  </si>
  <si>
    <t>Содержание и уборка кладбищ и захоронений</t>
  </si>
  <si>
    <t>5. Комплекс процессных мероприятий «Культура, молодежная политика, физическая культура и спорт»</t>
  </si>
  <si>
    <t>Организация библиотечного обслуживания населения, комплектование и обспечение сохранности библиотечных фондов библиотек поселения</t>
  </si>
  <si>
    <t>Содействие развитию занятости молодежи</t>
  </si>
  <si>
    <t>Организация и проведение культурно-массовых мероприятий</t>
  </si>
  <si>
    <t xml:space="preserve">Участие в профилактике наркомании </t>
  </si>
  <si>
    <t>6. Комплекс процессных мероприятий «Муниципальное управление»</t>
  </si>
  <si>
    <t>Резервный фонд администрации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</si>
  <si>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</si>
  <si>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Осуществление внешнего муниципального финансового контроля</t>
  </si>
  <si>
    <t>Контроль в сфере жилищного хозяйства</t>
  </si>
  <si>
    <t>Обслуживание внутреннего долга</t>
  </si>
  <si>
    <t>Содержание и обслуживание объектов муниципального имущества</t>
  </si>
  <si>
    <t>Управление муниципальным имуществом</t>
  </si>
  <si>
    <t>Внутренний муниципальный финансовый контроль</t>
  </si>
  <si>
    <t>Осуществление первичного воинского учета</t>
  </si>
  <si>
    <t>Осуществление отдельного государственного полномочия Ленинградской области в сфере административных правоотношений</t>
  </si>
  <si>
    <t>Содержание представительных органов местного самоуправления</t>
  </si>
  <si>
    <t>Содержание исполнительных органов местного самоупрвления</t>
  </si>
  <si>
    <t>Пенсия за выслугу лет муниципальным служащим</t>
  </si>
  <si>
    <t>7. Комплекс процессных мероприятий «Землеустройство и землепользование»</t>
  </si>
  <si>
    <t>8. Комплекс процессных мероприятий «Поддержка субъектов малого и среднего предпринимательства»</t>
  </si>
  <si>
    <t>Информационная и консультационная поддержка субъектов малого и среднего предпринимательства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</si>
  <si>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</si>
  <si>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>Подготовка проекта генерального плана и проекта правил землепользования и застройки муниципального образования поселения</t>
  </si>
  <si>
    <t>Администрация Старопольского сельского поселения</t>
  </si>
  <si>
    <t>Содержание и ремонт мест воинских захоронений</t>
  </si>
  <si>
    <t>План мероприятий муниципальной программы 
"Развитие территории Старопольского сельского поселения" на 2019-2024 годы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</si>
  <si>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</si>
  <si>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1. Мероприятия, направленные на достижение целей проекта «Благоустройство территории»</t>
  </si>
  <si>
    <t>Мероприятия, направленные на достижение целей проектов</t>
  </si>
  <si>
    <t>Итого по комплексу процессных мероприятий "Безопасность муниципального образования":</t>
  </si>
  <si>
    <t>Итого по комплексу процессных мероприятий "Дорожное хозяйство":</t>
  </si>
  <si>
    <t>Итого по комплексу процессных мероприятий "Жилищно-коммунальное хозяйство":</t>
  </si>
  <si>
    <t>Итого по комплексу процессных мероприятий "Благоустройство территории":</t>
  </si>
  <si>
    <t>Итого по комплексу процессных мероприятий "Культура, молодежная политика, физическая культура и спорт":</t>
  </si>
  <si>
    <t>Итого по комплексу процессных мероприятий "Муниципальное управление":</t>
  </si>
  <si>
    <t>Итого по комплексу процессных мероприятий "Землеустройство и землепользование":</t>
  </si>
  <si>
    <t>Итого по комплексу процессных мероприятий "Поддержка субъектов малого и среднего предпринимательства":</t>
  </si>
  <si>
    <t>Итого по мероприятиям, направленным на достижение целей проекта "Благоустройство территории":</t>
  </si>
  <si>
    <t>2.1</t>
  </si>
  <si>
    <t>1.1</t>
  </si>
  <si>
    <t>2.2</t>
  </si>
  <si>
    <t>Мероприятия по укреплению пожарной безопасности                                                        из них:</t>
  </si>
  <si>
    <t>Ремонт дорог общего пользования местного значения и искуственных сооружений на них                                         из них:</t>
  </si>
  <si>
    <t>Оснащение мест (площадок) накопления твердых коммунальных отходов</t>
  </si>
  <si>
    <t>Реализация областного законе 147-оз: устройство противопожарных резервуаров</t>
  </si>
  <si>
    <t>Реализация областного закона 3-оз: ремонт автостоянки и пешеходных дорожек у МКД № 2, пешеходной дорожки напротив здания администрации</t>
  </si>
  <si>
    <t>Реализация областного закона 147-оз:ремонт дорог населенных пунктов поселения</t>
  </si>
  <si>
    <t>6.1</t>
  </si>
  <si>
    <t>Ремонт братского захоронения советских воинов, погибших в 1919г.</t>
  </si>
  <si>
    <t>3.1</t>
  </si>
  <si>
    <t>Обеспечение выплат стимулирующего характера работникам муниципальных учреждений культуры Ленинградской области</t>
  </si>
  <si>
    <t>3.2</t>
  </si>
  <si>
    <t>3.3</t>
  </si>
  <si>
    <t>Выборочный ремонт спортивного зала в ДК д. Овсище д.10</t>
  </si>
  <si>
    <t>Ремонт спортивного зала в ДК д. Старополье (замена полов, покраска стен, обустройство раздевалок и душевых)</t>
  </si>
  <si>
    <t>Проведение мероприятий общемуниципального характера</t>
  </si>
  <si>
    <t>Содержание Дома культуры                            из них:</t>
  </si>
  <si>
    <r>
      <rPr>
        <sz val="14"/>
        <color theme="1"/>
        <rFont val="Times New Roman"/>
        <family val="1"/>
        <charset val="204"/>
      </rPr>
      <t>Приложение № 1</t>
    </r>
    <r>
      <rPr>
        <sz val="8"/>
        <color theme="1"/>
        <rFont val="Times New Roman"/>
        <family val="1"/>
        <charset val="204"/>
      </rPr>
      <t xml:space="preserve">
Приложение №4 к муниципальной программе 
"Развитие Старопольского сельского поселения"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</si>
</sst>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0" borderId="6" xfId="0" applyFont="1" applyBorder="1" applyAlignment="1">
      <alignment horizontal="center" wrapText="1"/>
    </xf>
    <xf numFmtId="0" fontId="6" fillId="0" borderId="0" xfId="0" applyFont="1" applyFill="1"/>
    <xf numFmtId="0" fontId="6" fillId="0" borderId="0" xfId="0" applyFont="1"/>
    <xf numFmtId="0" fontId="0" fillId="0" borderId="0" xfId="0" applyFill="1"/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1" fillId="0" borderId="0" xfId="0" applyFont="1" applyFill="1"/>
    <xf numFmtId="0" fontId="13" fillId="0" borderId="0" xfId="0" applyFont="1" applyFill="1"/>
    <xf numFmtId="164" fontId="12" fillId="0" borderId="3" xfId="0" applyNumberFormat="1" applyFont="1" applyFill="1" applyBorder="1" applyAlignment="1">
      <alignment horizontal="center" vertical="center" wrapText="1"/>
    </xf>
    <xf numFmtId="164" fontId="12" fillId="3" borderId="3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5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11" fillId="0" borderId="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6" xfId="0" applyFont="1" applyFill="1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1"/>
  <sheetViews>
    <sheetView tabSelected="1" zoomScaleNormal="100" zoomScaleSheetLayoutView="90" workbookViewId="0">
      <selection activeCell="N7" sqref="N7"/>
    </sheetView>
  </sheetViews>
  <sheetFormatPr defaultColWidth="8.85546875" defaultRowHeight="15.6" customHeight="1" x14ac:dyDescent="0.25"/>
  <cols>
    <col min="1" max="1" width="3.5703125" style="6" customWidth="1"/>
    <col min="2" max="2" width="27.140625" style="6" customWidth="1"/>
    <col min="3" max="3" width="8.85546875" style="6" customWidth="1"/>
    <col min="4" max="4" width="14.28515625" style="6" customWidth="1"/>
    <col min="5" max="5" width="13.28515625" style="6" customWidth="1"/>
    <col min="6" max="6" width="12.5703125" style="6" customWidth="1"/>
    <col min="7" max="7" width="12" style="6" customWidth="1"/>
    <col min="8" max="9" width="13.42578125" style="6" customWidth="1"/>
    <col min="10" max="10" width="12.7109375" style="6" customWidth="1"/>
    <col min="11" max="24" width="8.85546875" style="10"/>
    <col min="25" max="16384" width="8.85546875" style="6"/>
  </cols>
  <sheetData>
    <row r="1" spans="1:25" ht="44.25" customHeight="1" x14ac:dyDescent="0.25">
      <c r="H1" s="94" t="s">
        <v>88</v>
      </c>
      <c r="I1" s="95"/>
      <c r="J1" s="95"/>
    </row>
    <row r="2" spans="1:25" ht="15" x14ac:dyDescent="0.25">
      <c r="B2" s="78" t="s">
        <v>56</v>
      </c>
      <c r="C2" s="79"/>
      <c r="D2" s="79"/>
      <c r="E2" s="79"/>
      <c r="F2" s="79"/>
      <c r="G2" s="79"/>
      <c r="H2" s="79"/>
      <c r="I2" s="79"/>
      <c r="J2" s="79"/>
    </row>
    <row r="3" spans="1:25" ht="15" x14ac:dyDescent="0.25">
      <c r="B3" s="79"/>
      <c r="C3" s="79"/>
      <c r="D3" s="79"/>
      <c r="E3" s="79"/>
      <c r="F3" s="79"/>
      <c r="G3" s="79"/>
      <c r="H3" s="79"/>
      <c r="I3" s="79"/>
      <c r="J3" s="79"/>
    </row>
    <row r="4" spans="1:25" ht="13.5" customHeight="1" thickBot="1" x14ac:dyDescent="0.3">
      <c r="J4" s="11"/>
    </row>
    <row r="5" spans="1:25" ht="23.45" customHeight="1" x14ac:dyDescent="0.25">
      <c r="A5" s="88" t="s">
        <v>10</v>
      </c>
      <c r="B5" s="80" t="s">
        <v>0</v>
      </c>
      <c r="C5" s="80" t="s">
        <v>1</v>
      </c>
      <c r="D5" s="80" t="s">
        <v>2</v>
      </c>
      <c r="E5" s="80"/>
      <c r="F5" s="80"/>
      <c r="G5" s="80"/>
      <c r="H5" s="80"/>
      <c r="I5" s="81"/>
      <c r="J5" s="82" t="s">
        <v>3</v>
      </c>
    </row>
    <row r="6" spans="1:25" ht="15.6" customHeight="1" x14ac:dyDescent="0.25">
      <c r="A6" s="89"/>
      <c r="B6" s="85"/>
      <c r="C6" s="85"/>
      <c r="D6" s="85" t="s">
        <v>12</v>
      </c>
      <c r="E6" s="85" t="s">
        <v>4</v>
      </c>
      <c r="F6" s="85"/>
      <c r="G6" s="85"/>
      <c r="H6" s="85"/>
      <c r="I6" s="87"/>
      <c r="J6" s="83"/>
    </row>
    <row r="7" spans="1:25" ht="24.75" thickBot="1" x14ac:dyDescent="0.3">
      <c r="A7" s="90"/>
      <c r="B7" s="86"/>
      <c r="C7" s="86"/>
      <c r="D7" s="86"/>
      <c r="E7" s="26" t="s">
        <v>5</v>
      </c>
      <c r="F7" s="26" t="s">
        <v>6</v>
      </c>
      <c r="G7" s="26" t="s">
        <v>7</v>
      </c>
      <c r="H7" s="26" t="s">
        <v>8</v>
      </c>
      <c r="I7" s="22" t="s">
        <v>14</v>
      </c>
      <c r="J7" s="84"/>
    </row>
    <row r="8" spans="1:25" ht="15.75" thickBot="1" x14ac:dyDescent="0.3">
      <c r="A8" s="19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20">
        <v>8</v>
      </c>
      <c r="J8" s="21">
        <v>9</v>
      </c>
    </row>
    <row r="9" spans="1:25" ht="16.5" thickBot="1" x14ac:dyDescent="0.3">
      <c r="A9" s="55" t="s">
        <v>15</v>
      </c>
      <c r="B9" s="56"/>
      <c r="C9" s="56"/>
      <c r="D9" s="56"/>
      <c r="E9" s="56"/>
      <c r="F9" s="56"/>
      <c r="G9" s="56"/>
      <c r="H9" s="56"/>
      <c r="I9" s="56"/>
      <c r="J9" s="57"/>
    </row>
    <row r="10" spans="1:25" ht="15.75" thickBot="1" x14ac:dyDescent="0.3">
      <c r="A10" s="75" t="s">
        <v>16</v>
      </c>
      <c r="B10" s="76"/>
      <c r="C10" s="76"/>
      <c r="D10" s="76"/>
      <c r="E10" s="76"/>
      <c r="F10" s="76"/>
      <c r="G10" s="76"/>
      <c r="H10" s="76"/>
      <c r="I10" s="76"/>
      <c r="J10" s="77"/>
    </row>
    <row r="11" spans="1:25" ht="18.75" customHeight="1" thickBot="1" x14ac:dyDescent="0.25">
      <c r="A11" s="42">
        <v>1</v>
      </c>
      <c r="B11" s="67" t="s">
        <v>72</v>
      </c>
      <c r="C11" s="13">
        <v>2022</v>
      </c>
      <c r="D11" s="14">
        <f>E11+F11+G11+H11+I11</f>
        <v>660</v>
      </c>
      <c r="E11" s="14">
        <v>0</v>
      </c>
      <c r="F11" s="14">
        <f>527.99983</f>
        <v>527.99982999999997</v>
      </c>
      <c r="G11" s="14">
        <v>0</v>
      </c>
      <c r="H11" s="14">
        <f>72.00017+60</f>
        <v>132.00017</v>
      </c>
      <c r="I11" s="23">
        <v>0</v>
      </c>
      <c r="J11" s="69" t="s">
        <v>54</v>
      </c>
      <c r="K11" s="35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ht="17.25" customHeight="1" thickBot="1" x14ac:dyDescent="0.25">
      <c r="A12" s="43"/>
      <c r="B12" s="68"/>
      <c r="C12" s="25">
        <v>2023</v>
      </c>
      <c r="D12" s="14">
        <f t="shared" ref="D12:D13" si="0">E12+F12+G12+H12+I12</f>
        <v>131.6</v>
      </c>
      <c r="E12" s="23">
        <v>0</v>
      </c>
      <c r="F12" s="23">
        <v>0</v>
      </c>
      <c r="G12" s="23">
        <v>0</v>
      </c>
      <c r="H12" s="23">
        <f>59.8+71.8</f>
        <v>131.6</v>
      </c>
      <c r="I12" s="23">
        <v>0</v>
      </c>
      <c r="J12" s="70"/>
      <c r="K12" s="35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ht="18.75" customHeight="1" thickBot="1" x14ac:dyDescent="0.25">
      <c r="A13" s="43"/>
      <c r="B13" s="68"/>
      <c r="C13" s="25">
        <v>2024</v>
      </c>
      <c r="D13" s="14">
        <f t="shared" si="0"/>
        <v>131</v>
      </c>
      <c r="E13" s="23">
        <v>0</v>
      </c>
      <c r="F13" s="23">
        <v>0</v>
      </c>
      <c r="G13" s="23">
        <v>0</v>
      </c>
      <c r="H13" s="23">
        <f>59.5+71.5</f>
        <v>131</v>
      </c>
      <c r="I13" s="23">
        <v>0</v>
      </c>
      <c r="J13" s="70"/>
      <c r="K13" s="35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ht="18.75" customHeight="1" thickBot="1" x14ac:dyDescent="0.3">
      <c r="A14" s="73" t="s">
        <v>70</v>
      </c>
      <c r="B14" s="44" t="s">
        <v>75</v>
      </c>
      <c r="C14" s="13">
        <v>2022</v>
      </c>
      <c r="D14" s="14">
        <f>E14+F14+G14+H14+I14</f>
        <v>600</v>
      </c>
      <c r="E14" s="14">
        <v>0</v>
      </c>
      <c r="F14" s="14">
        <f>527.99983</f>
        <v>527.99982999999997</v>
      </c>
      <c r="G14" s="14">
        <v>0</v>
      </c>
      <c r="H14" s="14">
        <v>72.000169999999997</v>
      </c>
      <c r="I14" s="23">
        <v>0</v>
      </c>
      <c r="J14" s="71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</row>
    <row r="15" spans="1:25" ht="17.25" customHeight="1" thickBot="1" x14ac:dyDescent="0.3">
      <c r="A15" s="74"/>
      <c r="B15" s="45"/>
      <c r="C15" s="25">
        <v>2023</v>
      </c>
      <c r="D15" s="14">
        <f t="shared" ref="D15:D19" si="1">E15+F15+G15+H15+I15</f>
        <v>71.8</v>
      </c>
      <c r="E15" s="23">
        <v>0</v>
      </c>
      <c r="F15" s="23">
        <v>0</v>
      </c>
      <c r="G15" s="23">
        <v>0</v>
      </c>
      <c r="H15" s="23">
        <v>71.8</v>
      </c>
      <c r="I15" s="23">
        <v>0</v>
      </c>
      <c r="J15" s="71"/>
    </row>
    <row r="16" spans="1:25" ht="18.75" customHeight="1" thickBot="1" x14ac:dyDescent="0.3">
      <c r="A16" s="74"/>
      <c r="B16" s="45"/>
      <c r="C16" s="25">
        <v>2024</v>
      </c>
      <c r="D16" s="14">
        <f t="shared" si="1"/>
        <v>71.5</v>
      </c>
      <c r="E16" s="23">
        <v>0</v>
      </c>
      <c r="F16" s="23">
        <v>0</v>
      </c>
      <c r="G16" s="23">
        <v>0</v>
      </c>
      <c r="H16" s="23">
        <v>71.5</v>
      </c>
      <c r="I16" s="23">
        <v>0</v>
      </c>
      <c r="J16" s="72"/>
    </row>
    <row r="17" spans="1:25" ht="15.75" thickBot="1" x14ac:dyDescent="0.3">
      <c r="A17" s="42">
        <v>2</v>
      </c>
      <c r="B17" s="44" t="s">
        <v>17</v>
      </c>
      <c r="C17" s="13">
        <v>2022</v>
      </c>
      <c r="D17" s="14">
        <f t="shared" si="1"/>
        <v>2.2999999999999998</v>
      </c>
      <c r="E17" s="14">
        <v>0</v>
      </c>
      <c r="F17" s="14">
        <v>0</v>
      </c>
      <c r="G17" s="14">
        <v>0</v>
      </c>
      <c r="H17" s="14">
        <v>2.2999999999999998</v>
      </c>
      <c r="I17" s="23">
        <v>0</v>
      </c>
      <c r="J17" s="58" t="s">
        <v>54</v>
      </c>
    </row>
    <row r="18" spans="1:25" ht="18" customHeight="1" thickBot="1" x14ac:dyDescent="0.3">
      <c r="A18" s="43"/>
      <c r="B18" s="45"/>
      <c r="C18" s="25">
        <v>2023</v>
      </c>
      <c r="D18" s="14">
        <f t="shared" si="1"/>
        <v>2.2999999999999998</v>
      </c>
      <c r="E18" s="23">
        <v>0</v>
      </c>
      <c r="F18" s="23">
        <v>0</v>
      </c>
      <c r="G18" s="23">
        <v>0</v>
      </c>
      <c r="H18" s="23">
        <v>2.2999999999999998</v>
      </c>
      <c r="I18" s="23">
        <v>0</v>
      </c>
      <c r="J18" s="59"/>
    </row>
    <row r="19" spans="1:25" ht="22.5" customHeight="1" thickBot="1" x14ac:dyDescent="0.3">
      <c r="A19" s="43"/>
      <c r="B19" s="45"/>
      <c r="C19" s="25">
        <v>2024</v>
      </c>
      <c r="D19" s="14">
        <f t="shared" si="1"/>
        <v>2.2999999999999998</v>
      </c>
      <c r="E19" s="23">
        <v>0</v>
      </c>
      <c r="F19" s="23">
        <v>0</v>
      </c>
      <c r="G19" s="23">
        <v>0</v>
      </c>
      <c r="H19" s="23">
        <v>2.2999999999999998</v>
      </c>
      <c r="I19" s="23">
        <v>0</v>
      </c>
      <c r="J19" s="60"/>
    </row>
    <row r="20" spans="1:25" ht="13.5" thickBot="1" x14ac:dyDescent="0.25">
      <c r="A20" s="38" t="s">
        <v>60</v>
      </c>
      <c r="B20" s="39"/>
      <c r="C20" s="16">
        <v>2022</v>
      </c>
      <c r="D20" s="17">
        <f>D11+D17</f>
        <v>662.3</v>
      </c>
      <c r="E20" s="17">
        <f t="shared" ref="E20:I20" si="2">E11+E17</f>
        <v>0</v>
      </c>
      <c r="F20" s="17">
        <f t="shared" si="2"/>
        <v>527.99982999999997</v>
      </c>
      <c r="G20" s="17">
        <f t="shared" si="2"/>
        <v>0</v>
      </c>
      <c r="H20" s="17">
        <f t="shared" si="2"/>
        <v>134.30017000000001</v>
      </c>
      <c r="I20" s="17">
        <f t="shared" si="2"/>
        <v>0</v>
      </c>
      <c r="J20" s="50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5" ht="13.5" thickBot="1" x14ac:dyDescent="0.25">
      <c r="A21" s="40"/>
      <c r="B21" s="41"/>
      <c r="C21" s="12">
        <v>2023</v>
      </c>
      <c r="D21" s="17">
        <f t="shared" ref="D21:I22" si="3">D12+D18</f>
        <v>133.9</v>
      </c>
      <c r="E21" s="17">
        <f t="shared" si="3"/>
        <v>0</v>
      </c>
      <c r="F21" s="17">
        <f t="shared" si="3"/>
        <v>0</v>
      </c>
      <c r="G21" s="17">
        <f t="shared" si="3"/>
        <v>0</v>
      </c>
      <c r="H21" s="17">
        <f t="shared" si="3"/>
        <v>133.9</v>
      </c>
      <c r="I21" s="17">
        <f t="shared" si="3"/>
        <v>0</v>
      </c>
      <c r="J21" s="5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5" ht="12.75" x14ac:dyDescent="0.2">
      <c r="A22" s="40"/>
      <c r="B22" s="41"/>
      <c r="C22" s="12">
        <v>2024</v>
      </c>
      <c r="D22" s="17">
        <f t="shared" si="3"/>
        <v>133.30000000000001</v>
      </c>
      <c r="E22" s="17">
        <f t="shared" si="3"/>
        <v>0</v>
      </c>
      <c r="F22" s="17">
        <f t="shared" si="3"/>
        <v>0</v>
      </c>
      <c r="G22" s="17">
        <f t="shared" si="3"/>
        <v>0</v>
      </c>
      <c r="H22" s="17">
        <f t="shared" si="3"/>
        <v>133.30000000000001</v>
      </c>
      <c r="I22" s="17">
        <f t="shared" si="3"/>
        <v>0</v>
      </c>
      <c r="J22" s="5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5" ht="13.5" thickBot="1" x14ac:dyDescent="0.25">
      <c r="A23" s="52" t="s">
        <v>18</v>
      </c>
      <c r="B23" s="53"/>
      <c r="C23" s="53"/>
      <c r="D23" s="53"/>
      <c r="E23" s="53"/>
      <c r="F23" s="53"/>
      <c r="G23" s="53"/>
      <c r="H23" s="53"/>
      <c r="I23" s="53"/>
      <c r="J23" s="5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5" ht="15" customHeight="1" thickBot="1" x14ac:dyDescent="0.3">
      <c r="A24" s="42">
        <v>1</v>
      </c>
      <c r="B24" s="44" t="s">
        <v>19</v>
      </c>
      <c r="C24" s="13">
        <v>2022</v>
      </c>
      <c r="D24" s="14">
        <v>1528.47497</v>
      </c>
      <c r="E24" s="23">
        <v>0</v>
      </c>
      <c r="F24" s="23">
        <v>0</v>
      </c>
      <c r="G24" s="23">
        <v>0</v>
      </c>
      <c r="H24" s="31">
        <v>1528.47497</v>
      </c>
      <c r="I24" s="23">
        <v>0</v>
      </c>
      <c r="J24" s="91" t="s">
        <v>54</v>
      </c>
    </row>
    <row r="25" spans="1:25" ht="15.75" thickBot="1" x14ac:dyDescent="0.3">
      <c r="A25" s="43"/>
      <c r="B25" s="45"/>
      <c r="C25" s="25">
        <v>2023</v>
      </c>
      <c r="D25" s="14">
        <f t="shared" ref="D25:D35" si="4">E25+F25+G25+H25+I25</f>
        <v>1163.9000000000001</v>
      </c>
      <c r="E25" s="23">
        <v>0</v>
      </c>
      <c r="F25" s="23">
        <v>0</v>
      </c>
      <c r="G25" s="23">
        <v>0</v>
      </c>
      <c r="H25" s="32">
        <v>1163.9000000000001</v>
      </c>
      <c r="I25" s="23">
        <v>0</v>
      </c>
      <c r="J25" s="92"/>
    </row>
    <row r="26" spans="1:25" ht="18" customHeight="1" thickBot="1" x14ac:dyDescent="0.3">
      <c r="A26" s="43"/>
      <c r="B26" s="45"/>
      <c r="C26" s="25">
        <v>2024</v>
      </c>
      <c r="D26" s="14">
        <f t="shared" si="4"/>
        <v>1210.4000000000001</v>
      </c>
      <c r="E26" s="23">
        <v>0</v>
      </c>
      <c r="F26" s="23">
        <v>0</v>
      </c>
      <c r="G26" s="23">
        <v>0</v>
      </c>
      <c r="H26" s="32">
        <v>1210.4000000000001</v>
      </c>
      <c r="I26" s="23">
        <v>0</v>
      </c>
      <c r="J26" s="93"/>
    </row>
    <row r="27" spans="1:25" ht="13.5" thickBot="1" x14ac:dyDescent="0.25">
      <c r="A27" s="42">
        <v>2</v>
      </c>
      <c r="B27" s="44" t="s">
        <v>73</v>
      </c>
      <c r="C27" s="13">
        <v>2022</v>
      </c>
      <c r="D27" s="14">
        <f t="shared" ref="D27:D32" si="5">E27+F27+G27+H27+I27</f>
        <v>4733.3001699999995</v>
      </c>
      <c r="E27" s="14">
        <v>0</v>
      </c>
      <c r="F27" s="14">
        <f>1054.9+1972.00017</f>
        <v>3026.9001699999999</v>
      </c>
      <c r="G27" s="14">
        <v>0</v>
      </c>
      <c r="H27" s="31">
        <f>1293.64017+143.85+268.90983</f>
        <v>1706.3999999999999</v>
      </c>
      <c r="I27" s="23">
        <v>0</v>
      </c>
      <c r="J27" s="64" t="s">
        <v>54</v>
      </c>
      <c r="K27" s="35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6.5" customHeight="1" thickBot="1" x14ac:dyDescent="0.25">
      <c r="A28" s="43"/>
      <c r="B28" s="45"/>
      <c r="C28" s="25">
        <v>2023</v>
      </c>
      <c r="D28" s="14">
        <f t="shared" si="5"/>
        <v>1774.7</v>
      </c>
      <c r="E28" s="23">
        <v>0</v>
      </c>
      <c r="F28" s="23">
        <v>0</v>
      </c>
      <c r="G28" s="23">
        <v>0</v>
      </c>
      <c r="H28" s="32">
        <f>1345.4+149.6+279.7</f>
        <v>1774.7</v>
      </c>
      <c r="I28" s="23">
        <v>0</v>
      </c>
      <c r="J28" s="65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21" customHeight="1" thickBot="1" x14ac:dyDescent="0.25">
      <c r="A29" s="43"/>
      <c r="B29" s="45"/>
      <c r="C29" s="25">
        <v>2024</v>
      </c>
      <c r="D29" s="14">
        <f t="shared" si="5"/>
        <v>1845.6999999999998</v>
      </c>
      <c r="E29" s="23">
        <v>0</v>
      </c>
      <c r="F29" s="23">
        <v>0</v>
      </c>
      <c r="G29" s="23">
        <v>0</v>
      </c>
      <c r="H29" s="32">
        <f>1399.2+155.6+290.9</f>
        <v>1845.6999999999998</v>
      </c>
      <c r="I29" s="23">
        <v>0</v>
      </c>
      <c r="J29" s="66"/>
      <c r="K29" s="35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5.75" thickBot="1" x14ac:dyDescent="0.3">
      <c r="A30" s="73" t="s">
        <v>69</v>
      </c>
      <c r="B30" s="44" t="s">
        <v>76</v>
      </c>
      <c r="C30" s="13">
        <v>2022</v>
      </c>
      <c r="D30" s="14">
        <f t="shared" si="5"/>
        <v>1198.75</v>
      </c>
      <c r="E30" s="14">
        <v>0</v>
      </c>
      <c r="F30" s="14">
        <v>1054.9000000000001</v>
      </c>
      <c r="G30" s="14">
        <v>0</v>
      </c>
      <c r="H30" s="31">
        <v>143.85</v>
      </c>
      <c r="I30" s="23">
        <v>0</v>
      </c>
      <c r="J30" s="64" t="s">
        <v>54</v>
      </c>
      <c r="K30" s="37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9"/>
    </row>
    <row r="31" spans="1:25" ht="15.75" thickBot="1" x14ac:dyDescent="0.3">
      <c r="A31" s="74"/>
      <c r="B31" s="45"/>
      <c r="C31" s="25">
        <v>2023</v>
      </c>
      <c r="D31" s="14">
        <f t="shared" si="5"/>
        <v>149.6</v>
      </c>
      <c r="E31" s="23">
        <v>0</v>
      </c>
      <c r="F31" s="23">
        <v>0</v>
      </c>
      <c r="G31" s="23">
        <v>0</v>
      </c>
      <c r="H31" s="32">
        <v>149.6</v>
      </c>
      <c r="I31" s="23">
        <v>0</v>
      </c>
      <c r="J31" s="65"/>
      <c r="K31" s="37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/>
    </row>
    <row r="32" spans="1:25" ht="15.75" thickBot="1" x14ac:dyDescent="0.3">
      <c r="A32" s="74"/>
      <c r="B32" s="45"/>
      <c r="C32" s="25">
        <v>2024</v>
      </c>
      <c r="D32" s="14">
        <f t="shared" si="5"/>
        <v>155.6</v>
      </c>
      <c r="E32" s="23">
        <v>0</v>
      </c>
      <c r="F32" s="23">
        <v>0</v>
      </c>
      <c r="G32" s="23">
        <v>0</v>
      </c>
      <c r="H32" s="32">
        <v>155.6</v>
      </c>
      <c r="I32" s="23">
        <v>0</v>
      </c>
      <c r="J32" s="66"/>
      <c r="K32" s="37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9"/>
    </row>
    <row r="33" spans="1:25" ht="15.75" thickBot="1" x14ac:dyDescent="0.3">
      <c r="A33" s="73" t="s">
        <v>71</v>
      </c>
      <c r="B33" s="44" t="s">
        <v>77</v>
      </c>
      <c r="C33" s="13">
        <v>2022</v>
      </c>
      <c r="D33" s="14">
        <f t="shared" si="4"/>
        <v>2240.91</v>
      </c>
      <c r="E33" s="14">
        <v>0</v>
      </c>
      <c r="F33" s="14">
        <v>1972.00017</v>
      </c>
      <c r="G33" s="14">
        <v>0</v>
      </c>
      <c r="H33" s="31">
        <v>268.90983</v>
      </c>
      <c r="I33" s="23">
        <v>0</v>
      </c>
      <c r="J33" s="64" t="s">
        <v>54</v>
      </c>
      <c r="K33" s="37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9"/>
    </row>
    <row r="34" spans="1:25" ht="15.75" thickBot="1" x14ac:dyDescent="0.3">
      <c r="A34" s="74"/>
      <c r="B34" s="45"/>
      <c r="C34" s="25">
        <v>2023</v>
      </c>
      <c r="D34" s="14">
        <f t="shared" si="4"/>
        <v>279.7</v>
      </c>
      <c r="E34" s="23">
        <v>0</v>
      </c>
      <c r="F34" s="23">
        <v>0</v>
      </c>
      <c r="G34" s="23">
        <v>0</v>
      </c>
      <c r="H34" s="32">
        <v>279.7</v>
      </c>
      <c r="I34" s="23">
        <v>0</v>
      </c>
      <c r="J34" s="65"/>
      <c r="K34" s="37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9"/>
    </row>
    <row r="35" spans="1:25" ht="15.75" thickBot="1" x14ac:dyDescent="0.3">
      <c r="A35" s="74"/>
      <c r="B35" s="45"/>
      <c r="C35" s="25">
        <v>2024</v>
      </c>
      <c r="D35" s="14">
        <f t="shared" si="4"/>
        <v>290.89999999999998</v>
      </c>
      <c r="E35" s="23">
        <v>0</v>
      </c>
      <c r="F35" s="23">
        <v>0</v>
      </c>
      <c r="G35" s="23">
        <v>0</v>
      </c>
      <c r="H35" s="32">
        <v>290.89999999999998</v>
      </c>
      <c r="I35" s="23">
        <v>0</v>
      </c>
      <c r="J35" s="66"/>
      <c r="K35" s="37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/>
    </row>
    <row r="36" spans="1:25" ht="13.5" thickBot="1" x14ac:dyDescent="0.25">
      <c r="A36" s="38" t="s">
        <v>61</v>
      </c>
      <c r="B36" s="39"/>
      <c r="C36" s="16">
        <v>2022</v>
      </c>
      <c r="D36" s="17">
        <f>D24+D27</f>
        <v>6261.7751399999997</v>
      </c>
      <c r="E36" s="17">
        <f t="shared" ref="E36:I36" si="6">E24+E27</f>
        <v>0</v>
      </c>
      <c r="F36" s="17">
        <f t="shared" si="6"/>
        <v>3026.9001699999999</v>
      </c>
      <c r="G36" s="17">
        <f t="shared" si="6"/>
        <v>0</v>
      </c>
      <c r="H36" s="33">
        <f t="shared" si="6"/>
        <v>3234.8749699999998</v>
      </c>
      <c r="I36" s="17">
        <f t="shared" si="6"/>
        <v>0</v>
      </c>
      <c r="J36" s="50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5" ht="13.5" thickBot="1" x14ac:dyDescent="0.25">
      <c r="A37" s="40"/>
      <c r="B37" s="41"/>
      <c r="C37" s="12">
        <v>2023</v>
      </c>
      <c r="D37" s="17">
        <f t="shared" ref="D37:I38" si="7">D25+D28</f>
        <v>2938.6000000000004</v>
      </c>
      <c r="E37" s="17">
        <f t="shared" si="7"/>
        <v>0</v>
      </c>
      <c r="F37" s="17">
        <f t="shared" si="7"/>
        <v>0</v>
      </c>
      <c r="G37" s="17">
        <f t="shared" si="7"/>
        <v>0</v>
      </c>
      <c r="H37" s="17">
        <f t="shared" si="7"/>
        <v>2938.6000000000004</v>
      </c>
      <c r="I37" s="17">
        <f t="shared" si="7"/>
        <v>0</v>
      </c>
      <c r="J37" s="5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5" ht="12.75" x14ac:dyDescent="0.2">
      <c r="A38" s="40"/>
      <c r="B38" s="41"/>
      <c r="C38" s="12">
        <v>2024</v>
      </c>
      <c r="D38" s="17">
        <f t="shared" si="7"/>
        <v>3056.1</v>
      </c>
      <c r="E38" s="17">
        <f t="shared" si="7"/>
        <v>0</v>
      </c>
      <c r="F38" s="17">
        <f t="shared" si="7"/>
        <v>0</v>
      </c>
      <c r="G38" s="17">
        <f t="shared" si="7"/>
        <v>0</v>
      </c>
      <c r="H38" s="17">
        <f t="shared" si="7"/>
        <v>3056.1</v>
      </c>
      <c r="I38" s="17">
        <f t="shared" si="7"/>
        <v>0</v>
      </c>
      <c r="J38" s="51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5" ht="13.5" thickBot="1" x14ac:dyDescent="0.25">
      <c r="A39" s="52" t="s">
        <v>20</v>
      </c>
      <c r="B39" s="53"/>
      <c r="C39" s="53"/>
      <c r="D39" s="53"/>
      <c r="E39" s="53"/>
      <c r="F39" s="53"/>
      <c r="G39" s="53"/>
      <c r="H39" s="53"/>
      <c r="I39" s="53"/>
      <c r="J39" s="54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5" ht="31.5" customHeight="1" thickBot="1" x14ac:dyDescent="0.3">
      <c r="A40" s="42">
        <v>1</v>
      </c>
      <c r="B40" s="44" t="s">
        <v>57</v>
      </c>
      <c r="C40" s="13">
        <v>2022</v>
      </c>
      <c r="D40" s="14">
        <f>E40+F40+G40+H40+I40</f>
        <v>405.1</v>
      </c>
      <c r="E40" s="23">
        <v>0</v>
      </c>
      <c r="F40" s="23">
        <v>0</v>
      </c>
      <c r="G40" s="23">
        <v>0</v>
      </c>
      <c r="H40" s="14">
        <v>405.1</v>
      </c>
      <c r="I40" s="23">
        <v>0</v>
      </c>
      <c r="J40" s="61" t="s">
        <v>54</v>
      </c>
    </row>
    <row r="41" spans="1:25" ht="23.25" customHeight="1" thickBot="1" x14ac:dyDescent="0.3">
      <c r="A41" s="43"/>
      <c r="B41" s="45"/>
      <c r="C41" s="25">
        <v>2023</v>
      </c>
      <c r="D41" s="14">
        <f t="shared" ref="D41:D51" si="8">E41+F41+G41+H41+I41</f>
        <v>403.9</v>
      </c>
      <c r="E41" s="23">
        <v>0</v>
      </c>
      <c r="F41" s="23">
        <v>0</v>
      </c>
      <c r="G41" s="23">
        <v>0</v>
      </c>
      <c r="H41" s="23">
        <v>403.9</v>
      </c>
      <c r="I41" s="23">
        <v>0</v>
      </c>
      <c r="J41" s="62"/>
    </row>
    <row r="42" spans="1:25" ht="35.25" customHeight="1" thickBot="1" x14ac:dyDescent="0.3">
      <c r="A42" s="43"/>
      <c r="B42" s="45"/>
      <c r="C42" s="25">
        <v>2024</v>
      </c>
      <c r="D42" s="14">
        <f t="shared" si="8"/>
        <v>402</v>
      </c>
      <c r="E42" s="23">
        <v>0</v>
      </c>
      <c r="F42" s="23">
        <v>0</v>
      </c>
      <c r="G42" s="23">
        <v>0</v>
      </c>
      <c r="H42" s="23">
        <v>402</v>
      </c>
      <c r="I42" s="23">
        <v>0</v>
      </c>
      <c r="J42" s="63"/>
    </row>
    <row r="43" spans="1:25" ht="15.75" thickBot="1" x14ac:dyDescent="0.3">
      <c r="A43" s="42">
        <v>2</v>
      </c>
      <c r="B43" s="44" t="s">
        <v>21</v>
      </c>
      <c r="C43" s="13">
        <v>2022</v>
      </c>
      <c r="D43" s="14">
        <f t="shared" si="8"/>
        <v>11.3</v>
      </c>
      <c r="E43" s="23">
        <v>0</v>
      </c>
      <c r="F43" s="23">
        <v>0</v>
      </c>
      <c r="G43" s="23">
        <v>0</v>
      </c>
      <c r="H43" s="14">
        <v>11.3</v>
      </c>
      <c r="I43" s="23">
        <v>0</v>
      </c>
      <c r="J43" s="61" t="s">
        <v>54</v>
      </c>
      <c r="N43" s="27"/>
    </row>
    <row r="44" spans="1:25" ht="15.75" thickBot="1" x14ac:dyDescent="0.3">
      <c r="A44" s="43"/>
      <c r="B44" s="45"/>
      <c r="C44" s="25">
        <v>2023</v>
      </c>
      <c r="D44" s="14">
        <f t="shared" si="8"/>
        <v>11.3</v>
      </c>
      <c r="E44" s="23">
        <v>0</v>
      </c>
      <c r="F44" s="23">
        <v>0</v>
      </c>
      <c r="G44" s="23">
        <v>0</v>
      </c>
      <c r="H44" s="23">
        <v>11.3</v>
      </c>
      <c r="I44" s="23">
        <v>0</v>
      </c>
      <c r="J44" s="62"/>
    </row>
    <row r="45" spans="1:25" ht="18.75" customHeight="1" thickBot="1" x14ac:dyDescent="0.3">
      <c r="A45" s="43"/>
      <c r="B45" s="45"/>
      <c r="C45" s="25">
        <v>2024</v>
      </c>
      <c r="D45" s="14">
        <f t="shared" si="8"/>
        <v>11.2</v>
      </c>
      <c r="E45" s="23">
        <v>0</v>
      </c>
      <c r="F45" s="23">
        <v>0</v>
      </c>
      <c r="G45" s="23">
        <v>0</v>
      </c>
      <c r="H45" s="23">
        <v>11.2</v>
      </c>
      <c r="I45" s="23">
        <v>0</v>
      </c>
      <c r="J45" s="63"/>
    </row>
    <row r="46" spans="1:25" ht="15.75" thickBot="1" x14ac:dyDescent="0.3">
      <c r="A46" s="42">
        <v>3</v>
      </c>
      <c r="B46" s="44" t="s">
        <v>22</v>
      </c>
      <c r="C46" s="13">
        <v>2022</v>
      </c>
      <c r="D46" s="14">
        <f t="shared" si="8"/>
        <v>200</v>
      </c>
      <c r="E46" s="23">
        <v>0</v>
      </c>
      <c r="F46" s="23">
        <v>0</v>
      </c>
      <c r="G46" s="23">
        <v>0</v>
      </c>
      <c r="H46" s="14">
        <v>200</v>
      </c>
      <c r="I46" s="23">
        <v>0</v>
      </c>
      <c r="J46" s="46" t="s">
        <v>54</v>
      </c>
    </row>
    <row r="47" spans="1:25" ht="15.75" thickBot="1" x14ac:dyDescent="0.3">
      <c r="A47" s="43"/>
      <c r="B47" s="45"/>
      <c r="C47" s="25">
        <v>2023</v>
      </c>
      <c r="D47" s="14">
        <f t="shared" si="8"/>
        <v>199.4</v>
      </c>
      <c r="E47" s="23">
        <v>0</v>
      </c>
      <c r="F47" s="23">
        <v>0</v>
      </c>
      <c r="G47" s="23">
        <v>0</v>
      </c>
      <c r="H47" s="23">
        <v>199.4</v>
      </c>
      <c r="I47" s="23">
        <v>0</v>
      </c>
      <c r="J47" s="47"/>
    </row>
    <row r="48" spans="1:25" ht="19.5" customHeight="1" thickBot="1" x14ac:dyDescent="0.3">
      <c r="A48" s="43"/>
      <c r="B48" s="45"/>
      <c r="C48" s="25">
        <v>2024</v>
      </c>
      <c r="D48" s="14">
        <f t="shared" si="8"/>
        <v>198.5</v>
      </c>
      <c r="E48" s="23">
        <v>0</v>
      </c>
      <c r="F48" s="23">
        <v>0</v>
      </c>
      <c r="G48" s="23">
        <v>0</v>
      </c>
      <c r="H48" s="23">
        <v>198.5</v>
      </c>
      <c r="I48" s="23">
        <v>0</v>
      </c>
      <c r="J48" s="47"/>
    </row>
    <row r="49" spans="1:24" ht="15.75" thickBot="1" x14ac:dyDescent="0.3">
      <c r="A49" s="42">
        <v>4</v>
      </c>
      <c r="B49" s="44" t="s">
        <v>23</v>
      </c>
      <c r="C49" s="13">
        <v>2022</v>
      </c>
      <c r="D49" s="14">
        <f t="shared" si="8"/>
        <v>37</v>
      </c>
      <c r="E49" s="23">
        <v>0</v>
      </c>
      <c r="F49" s="23">
        <v>0</v>
      </c>
      <c r="G49" s="23">
        <v>0</v>
      </c>
      <c r="H49" s="14">
        <v>37</v>
      </c>
      <c r="I49" s="23">
        <v>0</v>
      </c>
      <c r="J49" s="46" t="s">
        <v>54</v>
      </c>
    </row>
    <row r="50" spans="1:24" ht="15.75" thickBot="1" x14ac:dyDescent="0.3">
      <c r="A50" s="43"/>
      <c r="B50" s="45"/>
      <c r="C50" s="25">
        <v>2023</v>
      </c>
      <c r="D50" s="14">
        <f t="shared" si="8"/>
        <v>36.9</v>
      </c>
      <c r="E50" s="23">
        <v>0</v>
      </c>
      <c r="F50" s="23">
        <v>0</v>
      </c>
      <c r="G50" s="23">
        <v>0</v>
      </c>
      <c r="H50" s="23">
        <v>36.9</v>
      </c>
      <c r="I50" s="23">
        <v>0</v>
      </c>
      <c r="J50" s="47"/>
    </row>
    <row r="51" spans="1:24" ht="20.25" customHeight="1" thickBot="1" x14ac:dyDescent="0.3">
      <c r="A51" s="43"/>
      <c r="B51" s="45"/>
      <c r="C51" s="25">
        <v>2024</v>
      </c>
      <c r="D51" s="14">
        <f t="shared" si="8"/>
        <v>36.700000000000003</v>
      </c>
      <c r="E51" s="23">
        <v>0</v>
      </c>
      <c r="F51" s="23">
        <v>0</v>
      </c>
      <c r="G51" s="23">
        <v>0</v>
      </c>
      <c r="H51" s="23">
        <v>36.700000000000003</v>
      </c>
      <c r="I51" s="23">
        <v>0</v>
      </c>
      <c r="J51" s="47"/>
    </row>
    <row r="52" spans="1:24" ht="13.5" thickBot="1" x14ac:dyDescent="0.25">
      <c r="A52" s="38" t="s">
        <v>62</v>
      </c>
      <c r="B52" s="39"/>
      <c r="C52" s="16">
        <v>2022</v>
      </c>
      <c r="D52" s="17">
        <f>D40+D43+D46+D49</f>
        <v>653.40000000000009</v>
      </c>
      <c r="E52" s="17">
        <f t="shared" ref="E52:I52" si="9">E40+E43+E46+E49</f>
        <v>0</v>
      </c>
      <c r="F52" s="17">
        <f t="shared" si="9"/>
        <v>0</v>
      </c>
      <c r="G52" s="17">
        <f t="shared" si="9"/>
        <v>0</v>
      </c>
      <c r="H52" s="17">
        <f t="shared" si="9"/>
        <v>653.40000000000009</v>
      </c>
      <c r="I52" s="17">
        <f t="shared" si="9"/>
        <v>0</v>
      </c>
      <c r="J52" s="5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3.5" thickBot="1" x14ac:dyDescent="0.25">
      <c r="A53" s="40"/>
      <c r="B53" s="41"/>
      <c r="C53" s="12">
        <v>2023</v>
      </c>
      <c r="D53" s="17">
        <f t="shared" ref="D53:I54" si="10">D41+D44+D47+D50</f>
        <v>651.5</v>
      </c>
      <c r="E53" s="17">
        <f t="shared" si="10"/>
        <v>0</v>
      </c>
      <c r="F53" s="17">
        <f t="shared" si="10"/>
        <v>0</v>
      </c>
      <c r="G53" s="17">
        <f t="shared" si="10"/>
        <v>0</v>
      </c>
      <c r="H53" s="17">
        <f t="shared" si="10"/>
        <v>651.5</v>
      </c>
      <c r="I53" s="17">
        <f t="shared" si="10"/>
        <v>0</v>
      </c>
      <c r="J53" s="51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2.75" x14ac:dyDescent="0.2">
      <c r="A54" s="40"/>
      <c r="B54" s="41"/>
      <c r="C54" s="12">
        <v>2024</v>
      </c>
      <c r="D54" s="17">
        <f t="shared" si="10"/>
        <v>648.40000000000009</v>
      </c>
      <c r="E54" s="17">
        <f t="shared" si="10"/>
        <v>0</v>
      </c>
      <c r="F54" s="17">
        <f t="shared" si="10"/>
        <v>0</v>
      </c>
      <c r="G54" s="17">
        <f t="shared" si="10"/>
        <v>0</v>
      </c>
      <c r="H54" s="17">
        <f t="shared" si="10"/>
        <v>648.40000000000009</v>
      </c>
      <c r="I54" s="17">
        <f t="shared" si="10"/>
        <v>0</v>
      </c>
      <c r="J54" s="51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13.5" thickBot="1" x14ac:dyDescent="0.25">
      <c r="A55" s="52" t="s">
        <v>24</v>
      </c>
      <c r="B55" s="53"/>
      <c r="C55" s="53"/>
      <c r="D55" s="53"/>
      <c r="E55" s="53"/>
      <c r="F55" s="53"/>
      <c r="G55" s="53"/>
      <c r="H55" s="53"/>
      <c r="I55" s="53"/>
      <c r="J55" s="54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5.75" thickBot="1" x14ac:dyDescent="0.3">
      <c r="A56" s="42">
        <v>1</v>
      </c>
      <c r="B56" s="44" t="s">
        <v>25</v>
      </c>
      <c r="C56" s="13">
        <v>2022</v>
      </c>
      <c r="D56" s="14">
        <f>E56+F56+G56+H56+I56</f>
        <v>5</v>
      </c>
      <c r="E56" s="14">
        <v>0</v>
      </c>
      <c r="F56" s="14">
        <v>0</v>
      </c>
      <c r="G56" s="14">
        <v>0</v>
      </c>
      <c r="H56" s="14">
        <v>5</v>
      </c>
      <c r="I56" s="14">
        <v>0</v>
      </c>
      <c r="J56" s="46" t="s">
        <v>54</v>
      </c>
    </row>
    <row r="57" spans="1:24" ht="15.75" thickBot="1" x14ac:dyDescent="0.3">
      <c r="A57" s="43"/>
      <c r="B57" s="45"/>
      <c r="C57" s="25">
        <v>2023</v>
      </c>
      <c r="D57" s="14">
        <f t="shared" ref="D57:D76" si="11">E57+F57+G57+H57+I57</f>
        <v>5</v>
      </c>
      <c r="E57" s="14">
        <v>0</v>
      </c>
      <c r="F57" s="14">
        <v>0</v>
      </c>
      <c r="G57" s="14">
        <v>0</v>
      </c>
      <c r="H57" s="23">
        <v>5</v>
      </c>
      <c r="I57" s="14">
        <v>0</v>
      </c>
      <c r="J57" s="47"/>
    </row>
    <row r="58" spans="1:24" ht="18.75" customHeight="1" thickBot="1" x14ac:dyDescent="0.3">
      <c r="A58" s="43"/>
      <c r="B58" s="45"/>
      <c r="C58" s="25">
        <v>2024</v>
      </c>
      <c r="D58" s="14">
        <f t="shared" si="11"/>
        <v>5</v>
      </c>
      <c r="E58" s="14">
        <v>0</v>
      </c>
      <c r="F58" s="14">
        <v>0</v>
      </c>
      <c r="G58" s="14">
        <v>0</v>
      </c>
      <c r="H58" s="23">
        <v>5</v>
      </c>
      <c r="I58" s="14">
        <v>0</v>
      </c>
      <c r="J58" s="47"/>
    </row>
    <row r="59" spans="1:24" ht="15.75" thickBot="1" x14ac:dyDescent="0.3">
      <c r="A59" s="42">
        <v>2</v>
      </c>
      <c r="B59" s="44" t="s">
        <v>26</v>
      </c>
      <c r="C59" s="13">
        <v>2022</v>
      </c>
      <c r="D59" s="14">
        <f t="shared" si="11"/>
        <v>1985.1</v>
      </c>
      <c r="E59" s="14">
        <v>0</v>
      </c>
      <c r="F59" s="14">
        <v>0</v>
      </c>
      <c r="G59" s="14">
        <v>0</v>
      </c>
      <c r="H59" s="14">
        <v>1985.1</v>
      </c>
      <c r="I59" s="14">
        <v>0</v>
      </c>
      <c r="J59" s="46" t="s">
        <v>54</v>
      </c>
    </row>
    <row r="60" spans="1:24" ht="15.75" thickBot="1" x14ac:dyDescent="0.3">
      <c r="A60" s="43"/>
      <c r="B60" s="45"/>
      <c r="C60" s="25">
        <v>2023</v>
      </c>
      <c r="D60" s="14">
        <f t="shared" si="11"/>
        <v>1979.1</v>
      </c>
      <c r="E60" s="14">
        <v>0</v>
      </c>
      <c r="F60" s="14">
        <v>0</v>
      </c>
      <c r="G60" s="14">
        <v>0</v>
      </c>
      <c r="H60" s="23">
        <v>1979.1</v>
      </c>
      <c r="I60" s="14">
        <v>0</v>
      </c>
      <c r="J60" s="47"/>
    </row>
    <row r="61" spans="1:24" ht="18.75" customHeight="1" thickBot="1" x14ac:dyDescent="0.3">
      <c r="A61" s="43"/>
      <c r="B61" s="45"/>
      <c r="C61" s="25">
        <v>2024</v>
      </c>
      <c r="D61" s="14">
        <f t="shared" si="11"/>
        <v>1970</v>
      </c>
      <c r="E61" s="14">
        <v>0</v>
      </c>
      <c r="F61" s="14">
        <v>0</v>
      </c>
      <c r="G61" s="14">
        <v>0</v>
      </c>
      <c r="H61" s="23">
        <v>1970</v>
      </c>
      <c r="I61" s="14">
        <v>0</v>
      </c>
      <c r="J61" s="47"/>
    </row>
    <row r="62" spans="1:24" ht="15.75" thickBot="1" x14ac:dyDescent="0.3">
      <c r="A62" s="42">
        <v>3</v>
      </c>
      <c r="B62" s="44" t="s">
        <v>27</v>
      </c>
      <c r="C62" s="13">
        <v>2022</v>
      </c>
      <c r="D62" s="14">
        <f>H62</f>
        <v>989.72502999999995</v>
      </c>
      <c r="E62" s="14">
        <v>0</v>
      </c>
      <c r="F62" s="14">
        <v>0</v>
      </c>
      <c r="G62" s="14">
        <v>0</v>
      </c>
      <c r="H62" s="14">
        <v>989.72502999999995</v>
      </c>
      <c r="I62" s="14">
        <v>0</v>
      </c>
      <c r="J62" s="46" t="s">
        <v>54</v>
      </c>
    </row>
    <row r="63" spans="1:24" ht="15.75" thickBot="1" x14ac:dyDescent="0.3">
      <c r="A63" s="43"/>
      <c r="B63" s="45"/>
      <c r="C63" s="25">
        <v>2023</v>
      </c>
      <c r="D63" s="14">
        <f t="shared" si="11"/>
        <v>913.9</v>
      </c>
      <c r="E63" s="14">
        <v>0</v>
      </c>
      <c r="F63" s="14">
        <v>0</v>
      </c>
      <c r="G63" s="14">
        <v>0</v>
      </c>
      <c r="H63" s="23">
        <v>913.9</v>
      </c>
      <c r="I63" s="14">
        <v>0</v>
      </c>
      <c r="J63" s="47"/>
    </row>
    <row r="64" spans="1:24" ht="20.25" customHeight="1" thickBot="1" x14ac:dyDescent="0.3">
      <c r="A64" s="43"/>
      <c r="B64" s="45"/>
      <c r="C64" s="25">
        <v>2024</v>
      </c>
      <c r="D64" s="14">
        <f t="shared" si="11"/>
        <v>909.7</v>
      </c>
      <c r="E64" s="14">
        <v>0</v>
      </c>
      <c r="F64" s="14">
        <v>0</v>
      </c>
      <c r="G64" s="14">
        <v>0</v>
      </c>
      <c r="H64" s="23">
        <v>909.7</v>
      </c>
      <c r="I64" s="14">
        <v>0</v>
      </c>
      <c r="J64" s="47"/>
    </row>
    <row r="65" spans="1:24" ht="15.75" thickBot="1" x14ac:dyDescent="0.3">
      <c r="A65" s="42">
        <v>4</v>
      </c>
      <c r="B65" s="44" t="s">
        <v>28</v>
      </c>
      <c r="C65" s="13">
        <v>2022</v>
      </c>
      <c r="D65" s="14">
        <f t="shared" si="11"/>
        <v>95.2</v>
      </c>
      <c r="E65" s="14">
        <v>0</v>
      </c>
      <c r="F65" s="14">
        <v>0</v>
      </c>
      <c r="G65" s="14">
        <v>0</v>
      </c>
      <c r="H65" s="14">
        <v>95.2</v>
      </c>
      <c r="I65" s="14">
        <v>0</v>
      </c>
      <c r="J65" s="46" t="s">
        <v>54</v>
      </c>
    </row>
    <row r="66" spans="1:24" ht="15.75" thickBot="1" x14ac:dyDescent="0.3">
      <c r="A66" s="43"/>
      <c r="B66" s="45"/>
      <c r="C66" s="25">
        <v>2023</v>
      </c>
      <c r="D66" s="14">
        <f t="shared" si="11"/>
        <v>94.9</v>
      </c>
      <c r="E66" s="14">
        <v>0</v>
      </c>
      <c r="F66" s="14">
        <v>0</v>
      </c>
      <c r="G66" s="14">
        <v>0</v>
      </c>
      <c r="H66" s="23">
        <v>94.9</v>
      </c>
      <c r="I66" s="14">
        <v>0</v>
      </c>
      <c r="J66" s="47"/>
    </row>
    <row r="67" spans="1:24" ht="21" customHeight="1" thickBot="1" x14ac:dyDescent="0.3">
      <c r="A67" s="43"/>
      <c r="B67" s="45"/>
      <c r="C67" s="25">
        <v>2024</v>
      </c>
      <c r="D67" s="14">
        <f t="shared" si="11"/>
        <v>94.5</v>
      </c>
      <c r="E67" s="14">
        <v>0</v>
      </c>
      <c r="F67" s="14">
        <v>0</v>
      </c>
      <c r="G67" s="14">
        <v>0</v>
      </c>
      <c r="H67" s="23">
        <v>94.5</v>
      </c>
      <c r="I67" s="14">
        <v>0</v>
      </c>
      <c r="J67" s="47"/>
    </row>
    <row r="68" spans="1:24" ht="15.75" thickBot="1" x14ac:dyDescent="0.3">
      <c r="A68" s="42">
        <v>5</v>
      </c>
      <c r="B68" s="44" t="s">
        <v>29</v>
      </c>
      <c r="C68" s="13">
        <v>2022</v>
      </c>
      <c r="D68" s="14">
        <f t="shared" si="11"/>
        <v>53.3</v>
      </c>
      <c r="E68" s="14">
        <v>0</v>
      </c>
      <c r="F68" s="14">
        <v>0</v>
      </c>
      <c r="G68" s="14">
        <v>0</v>
      </c>
      <c r="H68" s="14">
        <v>53.3</v>
      </c>
      <c r="I68" s="14">
        <v>0</v>
      </c>
      <c r="J68" s="46" t="s">
        <v>54</v>
      </c>
    </row>
    <row r="69" spans="1:24" ht="15.75" thickBot="1" x14ac:dyDescent="0.3">
      <c r="A69" s="43"/>
      <c r="B69" s="45"/>
      <c r="C69" s="25">
        <v>2023</v>
      </c>
      <c r="D69" s="14">
        <f t="shared" si="11"/>
        <v>53.1</v>
      </c>
      <c r="E69" s="14">
        <v>0</v>
      </c>
      <c r="F69" s="14">
        <v>0</v>
      </c>
      <c r="G69" s="14">
        <v>0</v>
      </c>
      <c r="H69" s="23">
        <v>53.1</v>
      </c>
      <c r="I69" s="14">
        <v>0</v>
      </c>
      <c r="J69" s="47"/>
    </row>
    <row r="70" spans="1:24" ht="18.75" customHeight="1" thickBot="1" x14ac:dyDescent="0.3">
      <c r="A70" s="43"/>
      <c r="B70" s="45"/>
      <c r="C70" s="25">
        <v>2024</v>
      </c>
      <c r="D70" s="14">
        <f t="shared" si="11"/>
        <v>52.9</v>
      </c>
      <c r="E70" s="14">
        <v>0</v>
      </c>
      <c r="F70" s="14">
        <v>0</v>
      </c>
      <c r="G70" s="14">
        <v>0</v>
      </c>
      <c r="H70" s="23">
        <v>52.9</v>
      </c>
      <c r="I70" s="14">
        <v>0</v>
      </c>
      <c r="J70" s="47"/>
    </row>
    <row r="71" spans="1:24" ht="15.75" thickBot="1" x14ac:dyDescent="0.3">
      <c r="A71" s="42">
        <v>6</v>
      </c>
      <c r="B71" s="44" t="s">
        <v>55</v>
      </c>
      <c r="C71" s="13">
        <v>2022</v>
      </c>
      <c r="D71" s="14">
        <f t="shared" ref="D71:D73" si="12">E71+F71+G71+H71+I71</f>
        <v>105.01579</v>
      </c>
      <c r="E71" s="14">
        <v>0</v>
      </c>
      <c r="F71" s="14">
        <v>99.765000000000001</v>
      </c>
      <c r="G71" s="14">
        <v>0</v>
      </c>
      <c r="H71" s="14">
        <v>5.2507900000000003</v>
      </c>
      <c r="I71" s="14">
        <v>0</v>
      </c>
      <c r="J71" s="46" t="s">
        <v>54</v>
      </c>
      <c r="K71" s="28"/>
    </row>
    <row r="72" spans="1:24" ht="15.75" thickBot="1" x14ac:dyDescent="0.3">
      <c r="A72" s="43"/>
      <c r="B72" s="45"/>
      <c r="C72" s="25">
        <v>2023</v>
      </c>
      <c r="D72" s="14">
        <f t="shared" si="12"/>
        <v>5.2</v>
      </c>
      <c r="E72" s="14">
        <v>0</v>
      </c>
      <c r="F72" s="14">
        <v>0</v>
      </c>
      <c r="G72" s="14">
        <v>0</v>
      </c>
      <c r="H72" s="23">
        <v>5.2</v>
      </c>
      <c r="I72" s="14">
        <v>0</v>
      </c>
      <c r="J72" s="47"/>
    </row>
    <row r="73" spans="1:24" ht="20.25" customHeight="1" thickBot="1" x14ac:dyDescent="0.3">
      <c r="A73" s="43"/>
      <c r="B73" s="45"/>
      <c r="C73" s="25">
        <v>2024</v>
      </c>
      <c r="D73" s="14">
        <f t="shared" si="12"/>
        <v>5.2</v>
      </c>
      <c r="E73" s="14">
        <v>0</v>
      </c>
      <c r="F73" s="14">
        <v>0</v>
      </c>
      <c r="G73" s="14">
        <v>0</v>
      </c>
      <c r="H73" s="23">
        <v>5.2</v>
      </c>
      <c r="I73" s="14">
        <v>0</v>
      </c>
      <c r="J73" s="47"/>
    </row>
    <row r="74" spans="1:24" ht="15.75" thickBot="1" x14ac:dyDescent="0.3">
      <c r="A74" s="73" t="s">
        <v>78</v>
      </c>
      <c r="B74" s="44" t="s">
        <v>79</v>
      </c>
      <c r="C74" s="13">
        <v>2022</v>
      </c>
      <c r="D74" s="14">
        <f t="shared" si="11"/>
        <v>105.01579</v>
      </c>
      <c r="E74" s="14">
        <v>0</v>
      </c>
      <c r="F74" s="14">
        <v>99.765000000000001</v>
      </c>
      <c r="G74" s="14">
        <v>0</v>
      </c>
      <c r="H74" s="14">
        <v>5.2507900000000003</v>
      </c>
      <c r="I74" s="14">
        <v>0</v>
      </c>
      <c r="J74" s="46" t="s">
        <v>54</v>
      </c>
      <c r="K74" s="28"/>
    </row>
    <row r="75" spans="1:24" ht="15.75" thickBot="1" x14ac:dyDescent="0.3">
      <c r="A75" s="74"/>
      <c r="B75" s="45"/>
      <c r="C75" s="25">
        <v>2023</v>
      </c>
      <c r="D75" s="14">
        <f t="shared" si="11"/>
        <v>5.2</v>
      </c>
      <c r="E75" s="14">
        <v>0</v>
      </c>
      <c r="F75" s="14">
        <v>0</v>
      </c>
      <c r="G75" s="14">
        <v>0</v>
      </c>
      <c r="H75" s="23">
        <v>5.2</v>
      </c>
      <c r="I75" s="14">
        <v>0</v>
      </c>
      <c r="J75" s="47"/>
    </row>
    <row r="76" spans="1:24" ht="20.25" customHeight="1" thickBot="1" x14ac:dyDescent="0.3">
      <c r="A76" s="74"/>
      <c r="B76" s="45"/>
      <c r="C76" s="25">
        <v>2024</v>
      </c>
      <c r="D76" s="14">
        <f t="shared" si="11"/>
        <v>5.2</v>
      </c>
      <c r="E76" s="14">
        <v>0</v>
      </c>
      <c r="F76" s="14">
        <v>0</v>
      </c>
      <c r="G76" s="14">
        <v>0</v>
      </c>
      <c r="H76" s="23">
        <v>5.2</v>
      </c>
      <c r="I76" s="14">
        <v>0</v>
      </c>
      <c r="J76" s="47"/>
    </row>
    <row r="77" spans="1:24" ht="13.5" thickBot="1" x14ac:dyDescent="0.25">
      <c r="A77" s="38" t="s">
        <v>63</v>
      </c>
      <c r="B77" s="39"/>
      <c r="C77" s="16">
        <v>2022</v>
      </c>
      <c r="D77" s="17">
        <f>D56+D59+D62+D65+D68+D74</f>
        <v>3233.3408199999999</v>
      </c>
      <c r="E77" s="17">
        <f t="shared" ref="E77:I77" si="13">E56+E59+E62+E65+E68+E74</f>
        <v>0</v>
      </c>
      <c r="F77" s="17">
        <f t="shared" si="13"/>
        <v>99.765000000000001</v>
      </c>
      <c r="G77" s="17">
        <f t="shared" si="13"/>
        <v>0</v>
      </c>
      <c r="H77" s="17">
        <f t="shared" si="13"/>
        <v>3133.57582</v>
      </c>
      <c r="I77" s="17">
        <f t="shared" si="13"/>
        <v>0</v>
      </c>
      <c r="J77" s="50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3.5" thickBot="1" x14ac:dyDescent="0.25">
      <c r="A78" s="40"/>
      <c r="B78" s="41"/>
      <c r="C78" s="12">
        <v>2023</v>
      </c>
      <c r="D78" s="17">
        <f>D57+D60+D63+D66+D69+D75</f>
        <v>3051.2</v>
      </c>
      <c r="E78" s="17">
        <f t="shared" ref="E78:I79" si="14">E57+E60+E63+E66+E69+E75</f>
        <v>0</v>
      </c>
      <c r="F78" s="17">
        <f t="shared" si="14"/>
        <v>0</v>
      </c>
      <c r="G78" s="17">
        <f t="shared" si="14"/>
        <v>0</v>
      </c>
      <c r="H78" s="17">
        <f t="shared" si="14"/>
        <v>3051.2</v>
      </c>
      <c r="I78" s="17">
        <f t="shared" si="14"/>
        <v>0</v>
      </c>
      <c r="J78" s="51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12.75" x14ac:dyDescent="0.2">
      <c r="A79" s="40"/>
      <c r="B79" s="41"/>
      <c r="C79" s="12">
        <v>2024</v>
      </c>
      <c r="D79" s="17">
        <f>D58+D61+D64+D67+D70+D76</f>
        <v>3037.2999999999997</v>
      </c>
      <c r="E79" s="17">
        <f t="shared" si="14"/>
        <v>0</v>
      </c>
      <c r="F79" s="17">
        <f t="shared" si="14"/>
        <v>0</v>
      </c>
      <c r="G79" s="17">
        <f t="shared" si="14"/>
        <v>0</v>
      </c>
      <c r="H79" s="17">
        <f t="shared" si="14"/>
        <v>3037.2999999999997</v>
      </c>
      <c r="I79" s="17">
        <f t="shared" si="14"/>
        <v>0</v>
      </c>
      <c r="J79" s="5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13.5" thickBot="1" x14ac:dyDescent="0.25">
      <c r="A80" s="52" t="s">
        <v>30</v>
      </c>
      <c r="B80" s="53"/>
      <c r="C80" s="53"/>
      <c r="D80" s="53"/>
      <c r="E80" s="53"/>
      <c r="F80" s="53"/>
      <c r="G80" s="53"/>
      <c r="H80" s="53"/>
      <c r="I80" s="53"/>
      <c r="J80" s="54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11" ht="20.25" customHeight="1" thickBot="1" x14ac:dyDescent="0.3">
      <c r="A81" s="42">
        <v>1</v>
      </c>
      <c r="B81" s="44" t="s">
        <v>31</v>
      </c>
      <c r="C81" s="13">
        <v>2022</v>
      </c>
      <c r="D81" s="14">
        <f>E81+F81+G81+H81+I81</f>
        <v>1072</v>
      </c>
      <c r="E81" s="14">
        <v>0</v>
      </c>
      <c r="F81" s="14">
        <v>0</v>
      </c>
      <c r="G81" s="14">
        <v>0</v>
      </c>
      <c r="H81" s="14">
        <v>1072</v>
      </c>
      <c r="I81" s="14">
        <v>0</v>
      </c>
      <c r="J81" s="46" t="s">
        <v>54</v>
      </c>
    </row>
    <row r="82" spans="1:11" ht="21" customHeight="1" thickBot="1" x14ac:dyDescent="0.3">
      <c r="A82" s="43"/>
      <c r="B82" s="45"/>
      <c r="C82" s="25">
        <v>2023</v>
      </c>
      <c r="D82" s="14">
        <f t="shared" ref="D82:D104" si="15">E82+F82+G82+H82+I82</f>
        <v>1072</v>
      </c>
      <c r="E82" s="14">
        <v>0</v>
      </c>
      <c r="F82" s="14">
        <v>0</v>
      </c>
      <c r="G82" s="14">
        <v>0</v>
      </c>
      <c r="H82" s="23">
        <v>1072</v>
      </c>
      <c r="I82" s="14">
        <v>0</v>
      </c>
      <c r="J82" s="47"/>
    </row>
    <row r="83" spans="1:11" ht="20.25" customHeight="1" thickBot="1" x14ac:dyDescent="0.3">
      <c r="A83" s="43"/>
      <c r="B83" s="45"/>
      <c r="C83" s="25">
        <v>2024</v>
      </c>
      <c r="D83" s="14">
        <f t="shared" si="15"/>
        <v>1072</v>
      </c>
      <c r="E83" s="14">
        <v>0</v>
      </c>
      <c r="F83" s="14">
        <v>0</v>
      </c>
      <c r="G83" s="14">
        <v>0</v>
      </c>
      <c r="H83" s="23">
        <v>1072</v>
      </c>
      <c r="I83" s="14">
        <v>0</v>
      </c>
      <c r="J83" s="47"/>
    </row>
    <row r="84" spans="1:11" ht="15.75" thickBot="1" x14ac:dyDescent="0.3">
      <c r="A84" s="42">
        <v>2</v>
      </c>
      <c r="B84" s="44" t="s">
        <v>32</v>
      </c>
      <c r="C84" s="13">
        <v>2022</v>
      </c>
      <c r="D84" s="14">
        <f t="shared" si="15"/>
        <v>300.46382</v>
      </c>
      <c r="E84" s="14">
        <v>0</v>
      </c>
      <c r="F84" s="14">
        <v>141.38200000000001</v>
      </c>
      <c r="G84" s="14">
        <v>0</v>
      </c>
      <c r="H84" s="14">
        <f>139.80246+19.27936</f>
        <v>159.08181999999999</v>
      </c>
      <c r="I84" s="14">
        <v>0</v>
      </c>
      <c r="J84" s="46" t="s">
        <v>54</v>
      </c>
    </row>
    <row r="85" spans="1:11" ht="15.75" thickBot="1" x14ac:dyDescent="0.3">
      <c r="A85" s="43"/>
      <c r="B85" s="45"/>
      <c r="C85" s="25">
        <v>2023</v>
      </c>
      <c r="D85" s="14">
        <f t="shared" si="15"/>
        <v>300.08199999999999</v>
      </c>
      <c r="E85" s="14">
        <v>0</v>
      </c>
      <c r="F85" s="23">
        <v>141.38200000000001</v>
      </c>
      <c r="G85" s="14">
        <v>0</v>
      </c>
      <c r="H85" s="23">
        <f>139.42064+19.27936</f>
        <v>158.69999999999999</v>
      </c>
      <c r="I85" s="14">
        <v>0</v>
      </c>
      <c r="J85" s="47"/>
    </row>
    <row r="86" spans="1:11" ht="18.75" customHeight="1" thickBot="1" x14ac:dyDescent="0.3">
      <c r="A86" s="43"/>
      <c r="B86" s="45"/>
      <c r="C86" s="25">
        <v>2024</v>
      </c>
      <c r="D86" s="14">
        <f t="shared" si="15"/>
        <v>299.48199999999997</v>
      </c>
      <c r="E86" s="14">
        <v>0</v>
      </c>
      <c r="F86" s="23">
        <v>141.38200000000001</v>
      </c>
      <c r="G86" s="14">
        <v>0</v>
      </c>
      <c r="H86" s="23">
        <f>136.97395+21.12605</f>
        <v>158.1</v>
      </c>
      <c r="I86" s="14">
        <v>0</v>
      </c>
      <c r="J86" s="47"/>
    </row>
    <row r="87" spans="1:11" ht="15.75" thickBot="1" x14ac:dyDescent="0.3">
      <c r="A87" s="42">
        <v>3</v>
      </c>
      <c r="B87" s="48" t="s">
        <v>87</v>
      </c>
      <c r="C87" s="13">
        <v>2022</v>
      </c>
      <c r="D87" s="14">
        <f t="shared" ref="D87:D95" si="16">E87+F87+G87+H87+I87</f>
        <v>12498.973699999999</v>
      </c>
      <c r="E87" s="14">
        <v>0</v>
      </c>
      <c r="F87" s="14">
        <f>1568.1+750</f>
        <v>2318.1</v>
      </c>
      <c r="G87" s="14">
        <f>1290.2+1568.1</f>
        <v>2858.3</v>
      </c>
      <c r="H87" s="14">
        <f>8573.3+39.4737-1290.2</f>
        <v>7322.5736999999999</v>
      </c>
      <c r="I87" s="15">
        <v>0</v>
      </c>
      <c r="J87" s="46" t="s">
        <v>54</v>
      </c>
      <c r="K87" s="28"/>
    </row>
    <row r="88" spans="1:11" ht="15.75" thickBot="1" x14ac:dyDescent="0.3">
      <c r="A88" s="43"/>
      <c r="B88" s="49"/>
      <c r="C88" s="25">
        <v>2023</v>
      </c>
      <c r="D88" s="14">
        <f t="shared" si="16"/>
        <v>10197.799999999999</v>
      </c>
      <c r="E88" s="14">
        <v>0</v>
      </c>
      <c r="F88" s="23">
        <v>0</v>
      </c>
      <c r="G88" s="23">
        <f>1329+1568.1</f>
        <v>2897.1</v>
      </c>
      <c r="H88" s="23">
        <f>8590.3+39.4-1329</f>
        <v>7300.6999999999989</v>
      </c>
      <c r="I88" s="24">
        <v>0</v>
      </c>
      <c r="J88" s="47"/>
      <c r="K88" s="34"/>
    </row>
    <row r="89" spans="1:11" ht="18.75" customHeight="1" thickBot="1" x14ac:dyDescent="0.3">
      <c r="A89" s="43"/>
      <c r="B89" s="49"/>
      <c r="C89" s="25">
        <v>2024</v>
      </c>
      <c r="D89" s="14">
        <f t="shared" si="16"/>
        <v>10204.200000000001</v>
      </c>
      <c r="E89" s="14">
        <v>0</v>
      </c>
      <c r="F89" s="23">
        <v>0</v>
      </c>
      <c r="G89" s="23">
        <f>1369+1568.1</f>
        <v>2937.1</v>
      </c>
      <c r="H89" s="23">
        <f>8596.9+39.2-1369</f>
        <v>7267.1</v>
      </c>
      <c r="I89" s="24">
        <v>0</v>
      </c>
      <c r="J89" s="47"/>
    </row>
    <row r="90" spans="1:11" ht="18.75" customHeight="1" thickBot="1" x14ac:dyDescent="0.3">
      <c r="A90" s="73" t="s">
        <v>80</v>
      </c>
      <c r="B90" s="44" t="s">
        <v>81</v>
      </c>
      <c r="C90" s="13">
        <v>2022</v>
      </c>
      <c r="D90" s="14">
        <f t="shared" si="16"/>
        <v>3136.2</v>
      </c>
      <c r="E90" s="14">
        <v>0</v>
      </c>
      <c r="F90" s="14">
        <v>1568.1</v>
      </c>
      <c r="G90" s="14">
        <v>1568.1</v>
      </c>
      <c r="H90" s="14">
        <v>0</v>
      </c>
      <c r="I90" s="15">
        <v>0</v>
      </c>
      <c r="J90" s="46" t="s">
        <v>54</v>
      </c>
      <c r="K90" s="28"/>
    </row>
    <row r="91" spans="1:11" ht="23.25" customHeight="1" thickBot="1" x14ac:dyDescent="0.3">
      <c r="A91" s="74"/>
      <c r="B91" s="45"/>
      <c r="C91" s="25">
        <v>2023</v>
      </c>
      <c r="D91" s="14">
        <f t="shared" si="16"/>
        <v>1568.1</v>
      </c>
      <c r="E91" s="14">
        <v>0</v>
      </c>
      <c r="F91" s="23">
        <v>0</v>
      </c>
      <c r="G91" s="23">
        <v>1568.1</v>
      </c>
      <c r="H91" s="23">
        <v>0</v>
      </c>
      <c r="I91" s="24">
        <v>0</v>
      </c>
      <c r="J91" s="47"/>
    </row>
    <row r="92" spans="1:11" ht="30" customHeight="1" thickBot="1" x14ac:dyDescent="0.3">
      <c r="A92" s="74"/>
      <c r="B92" s="45"/>
      <c r="C92" s="25">
        <v>2024</v>
      </c>
      <c r="D92" s="14">
        <f t="shared" si="16"/>
        <v>1568.1</v>
      </c>
      <c r="E92" s="14">
        <v>0</v>
      </c>
      <c r="F92" s="23">
        <v>0</v>
      </c>
      <c r="G92" s="23">
        <v>1568.1</v>
      </c>
      <c r="H92" s="23">
        <v>0</v>
      </c>
      <c r="I92" s="24">
        <v>0</v>
      </c>
      <c r="J92" s="47"/>
    </row>
    <row r="93" spans="1:11" ht="18.75" customHeight="1" thickBot="1" x14ac:dyDescent="0.3">
      <c r="A93" s="73" t="s">
        <v>82</v>
      </c>
      <c r="B93" s="44" t="s">
        <v>84</v>
      </c>
      <c r="C93" s="13">
        <v>2022</v>
      </c>
      <c r="D93" s="14">
        <f t="shared" si="16"/>
        <v>368.42106000000001</v>
      </c>
      <c r="E93" s="14">
        <v>0</v>
      </c>
      <c r="F93" s="14">
        <v>350</v>
      </c>
      <c r="G93" s="14">
        <v>0</v>
      </c>
      <c r="H93" s="14">
        <v>18.421060000000001</v>
      </c>
      <c r="I93" s="15">
        <v>0</v>
      </c>
      <c r="J93" s="46" t="s">
        <v>54</v>
      </c>
      <c r="K93" s="28"/>
    </row>
    <row r="94" spans="1:11" ht="23.25" customHeight="1" thickBot="1" x14ac:dyDescent="0.3">
      <c r="A94" s="74"/>
      <c r="B94" s="45"/>
      <c r="C94" s="25">
        <v>2023</v>
      </c>
      <c r="D94" s="14">
        <f t="shared" si="16"/>
        <v>18.399999999999999</v>
      </c>
      <c r="E94" s="14">
        <v>0</v>
      </c>
      <c r="F94" s="23">
        <v>0</v>
      </c>
      <c r="G94" s="23">
        <v>0</v>
      </c>
      <c r="H94" s="23">
        <v>18.399999999999999</v>
      </c>
      <c r="I94" s="24">
        <v>0</v>
      </c>
      <c r="J94" s="47"/>
    </row>
    <row r="95" spans="1:11" ht="30" customHeight="1" thickBot="1" x14ac:dyDescent="0.3">
      <c r="A95" s="74"/>
      <c r="B95" s="45"/>
      <c r="C95" s="25">
        <v>2024</v>
      </c>
      <c r="D95" s="14">
        <f t="shared" si="16"/>
        <v>18.3</v>
      </c>
      <c r="E95" s="14">
        <v>0</v>
      </c>
      <c r="F95" s="23">
        <v>0</v>
      </c>
      <c r="G95" s="23">
        <v>0</v>
      </c>
      <c r="H95" s="23">
        <v>18.3</v>
      </c>
      <c r="I95" s="24">
        <v>0</v>
      </c>
      <c r="J95" s="47"/>
    </row>
    <row r="96" spans="1:11" ht="18.75" customHeight="1" thickBot="1" x14ac:dyDescent="0.3">
      <c r="A96" s="73" t="s">
        <v>83</v>
      </c>
      <c r="B96" s="44" t="s">
        <v>85</v>
      </c>
      <c r="C96" s="13">
        <v>2022</v>
      </c>
      <c r="D96" s="14">
        <f t="shared" si="15"/>
        <v>421.05264</v>
      </c>
      <c r="E96" s="14">
        <v>0</v>
      </c>
      <c r="F96" s="14">
        <v>400</v>
      </c>
      <c r="G96" s="14">
        <v>0</v>
      </c>
      <c r="H96" s="14">
        <v>21.05264</v>
      </c>
      <c r="I96" s="15">
        <v>0</v>
      </c>
      <c r="J96" s="46" t="s">
        <v>54</v>
      </c>
      <c r="K96" s="28"/>
    </row>
    <row r="97" spans="1:24" ht="23.25" customHeight="1" thickBot="1" x14ac:dyDescent="0.3">
      <c r="A97" s="74"/>
      <c r="B97" s="45"/>
      <c r="C97" s="25">
        <v>2023</v>
      </c>
      <c r="D97" s="14">
        <f t="shared" si="15"/>
        <v>21</v>
      </c>
      <c r="E97" s="14">
        <v>0</v>
      </c>
      <c r="F97" s="23">
        <v>0</v>
      </c>
      <c r="G97" s="23">
        <v>0</v>
      </c>
      <c r="H97" s="23">
        <v>21</v>
      </c>
      <c r="I97" s="24">
        <v>0</v>
      </c>
      <c r="J97" s="47"/>
    </row>
    <row r="98" spans="1:24" ht="30" customHeight="1" thickBot="1" x14ac:dyDescent="0.3">
      <c r="A98" s="74"/>
      <c r="B98" s="45"/>
      <c r="C98" s="25">
        <v>2024</v>
      </c>
      <c r="D98" s="14">
        <f t="shared" si="15"/>
        <v>20.9</v>
      </c>
      <c r="E98" s="14">
        <v>0</v>
      </c>
      <c r="F98" s="23">
        <v>0</v>
      </c>
      <c r="G98" s="23">
        <v>0</v>
      </c>
      <c r="H98" s="23">
        <v>20.9</v>
      </c>
      <c r="I98" s="24">
        <v>0</v>
      </c>
      <c r="J98" s="47"/>
    </row>
    <row r="99" spans="1:24" ht="15.75" thickBot="1" x14ac:dyDescent="0.3">
      <c r="A99" s="42">
        <v>4</v>
      </c>
      <c r="B99" s="44" t="s">
        <v>33</v>
      </c>
      <c r="C99" s="13">
        <v>2022</v>
      </c>
      <c r="D99" s="14">
        <f t="shared" si="15"/>
        <v>308.8</v>
      </c>
      <c r="E99" s="14">
        <v>0</v>
      </c>
      <c r="F99" s="14">
        <v>0</v>
      </c>
      <c r="G99" s="14">
        <v>0</v>
      </c>
      <c r="H99" s="14">
        <v>308.8</v>
      </c>
      <c r="I99" s="14">
        <v>0</v>
      </c>
      <c r="J99" s="46" t="s">
        <v>54</v>
      </c>
    </row>
    <row r="100" spans="1:24" ht="15.75" thickBot="1" x14ac:dyDescent="0.3">
      <c r="A100" s="43"/>
      <c r="B100" s="45"/>
      <c r="C100" s="25">
        <v>2023</v>
      </c>
      <c r="D100" s="14">
        <f t="shared" si="15"/>
        <v>307.89999999999998</v>
      </c>
      <c r="E100" s="14">
        <v>0</v>
      </c>
      <c r="F100" s="14">
        <v>0</v>
      </c>
      <c r="G100" s="14">
        <v>0</v>
      </c>
      <c r="H100" s="23">
        <v>307.89999999999998</v>
      </c>
      <c r="I100" s="14">
        <v>0</v>
      </c>
      <c r="J100" s="47"/>
    </row>
    <row r="101" spans="1:24" ht="18.75" customHeight="1" thickBot="1" x14ac:dyDescent="0.3">
      <c r="A101" s="43"/>
      <c r="B101" s="45"/>
      <c r="C101" s="25">
        <v>2024</v>
      </c>
      <c r="D101" s="14">
        <f t="shared" si="15"/>
        <v>306.5</v>
      </c>
      <c r="E101" s="14">
        <v>0</v>
      </c>
      <c r="F101" s="14">
        <v>0</v>
      </c>
      <c r="G101" s="14">
        <v>0</v>
      </c>
      <c r="H101" s="23">
        <v>306.5</v>
      </c>
      <c r="I101" s="14">
        <v>0</v>
      </c>
      <c r="J101" s="47"/>
    </row>
    <row r="102" spans="1:24" ht="15.75" thickBot="1" x14ac:dyDescent="0.3">
      <c r="A102" s="42">
        <v>5</v>
      </c>
      <c r="B102" s="44" t="s">
        <v>34</v>
      </c>
      <c r="C102" s="13">
        <v>2022</v>
      </c>
      <c r="D102" s="14">
        <f t="shared" si="15"/>
        <v>2.2000000000000002</v>
      </c>
      <c r="E102" s="14">
        <v>0</v>
      </c>
      <c r="F102" s="14">
        <v>0</v>
      </c>
      <c r="G102" s="14">
        <v>0</v>
      </c>
      <c r="H102" s="14">
        <v>2.2000000000000002</v>
      </c>
      <c r="I102" s="14">
        <v>0</v>
      </c>
      <c r="J102" s="46" t="s">
        <v>54</v>
      </c>
    </row>
    <row r="103" spans="1:24" ht="15.75" thickBot="1" x14ac:dyDescent="0.3">
      <c r="A103" s="43"/>
      <c r="B103" s="45"/>
      <c r="C103" s="25">
        <v>2023</v>
      </c>
      <c r="D103" s="14">
        <f t="shared" si="15"/>
        <v>2.2000000000000002</v>
      </c>
      <c r="E103" s="14">
        <v>0</v>
      </c>
      <c r="F103" s="14">
        <v>0</v>
      </c>
      <c r="G103" s="14">
        <v>0</v>
      </c>
      <c r="H103" s="23">
        <v>2.2000000000000002</v>
      </c>
      <c r="I103" s="14">
        <v>0</v>
      </c>
      <c r="J103" s="47"/>
    </row>
    <row r="104" spans="1:24" ht="17.25" customHeight="1" thickBot="1" x14ac:dyDescent="0.3">
      <c r="A104" s="43"/>
      <c r="B104" s="45"/>
      <c r="C104" s="25">
        <v>2024</v>
      </c>
      <c r="D104" s="14">
        <f t="shared" si="15"/>
        <v>2.2000000000000002</v>
      </c>
      <c r="E104" s="14">
        <v>0</v>
      </c>
      <c r="F104" s="14">
        <v>0</v>
      </c>
      <c r="G104" s="14">
        <v>0</v>
      </c>
      <c r="H104" s="23">
        <v>2.2000000000000002</v>
      </c>
      <c r="I104" s="14">
        <v>0</v>
      </c>
      <c r="J104" s="47"/>
    </row>
    <row r="105" spans="1:24" ht="13.5" thickBot="1" x14ac:dyDescent="0.25">
      <c r="A105" s="38" t="s">
        <v>64</v>
      </c>
      <c r="B105" s="39"/>
      <c r="C105" s="16">
        <v>2022</v>
      </c>
      <c r="D105" s="17">
        <f>D81+D84+D87+D99+D102</f>
        <v>14182.437519999999</v>
      </c>
      <c r="E105" s="17">
        <f>E81+E84+E96+E99+E102</f>
        <v>0</v>
      </c>
      <c r="F105" s="17">
        <f t="shared" ref="F105:H107" si="17">F81+F84+F87+F99+F102</f>
        <v>2459.482</v>
      </c>
      <c r="G105" s="17">
        <f t="shared" si="17"/>
        <v>2858.3</v>
      </c>
      <c r="H105" s="17">
        <f t="shared" si="17"/>
        <v>8864.6555200000003</v>
      </c>
      <c r="I105" s="17">
        <f>I81+I84+I96+I99+I102</f>
        <v>0</v>
      </c>
      <c r="J105" s="5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13.5" thickBot="1" x14ac:dyDescent="0.25">
      <c r="A106" s="40"/>
      <c r="B106" s="41"/>
      <c r="C106" s="12">
        <v>2023</v>
      </c>
      <c r="D106" s="17">
        <f>D82+D85+D88+D100+D103</f>
        <v>11879.982</v>
      </c>
      <c r="E106" s="17">
        <f>E82+E85+E97+E100+E103</f>
        <v>0</v>
      </c>
      <c r="F106" s="17">
        <f t="shared" si="17"/>
        <v>141.38200000000001</v>
      </c>
      <c r="G106" s="17">
        <f t="shared" si="17"/>
        <v>2897.1</v>
      </c>
      <c r="H106" s="17">
        <f t="shared" si="17"/>
        <v>8841.5</v>
      </c>
      <c r="I106" s="17">
        <f>I82+I85+I97+I100+I103</f>
        <v>0</v>
      </c>
      <c r="J106" s="51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20.25" customHeight="1" x14ac:dyDescent="0.2">
      <c r="A107" s="40"/>
      <c r="B107" s="41"/>
      <c r="C107" s="12">
        <v>2024</v>
      </c>
      <c r="D107" s="17">
        <f>D83+D86+D89+D101+D104</f>
        <v>11884.382000000001</v>
      </c>
      <c r="E107" s="17">
        <f>E83+E86+E98+E101+E104</f>
        <v>0</v>
      </c>
      <c r="F107" s="17">
        <f t="shared" si="17"/>
        <v>141.38200000000001</v>
      </c>
      <c r="G107" s="17">
        <f t="shared" si="17"/>
        <v>2937.1</v>
      </c>
      <c r="H107" s="17">
        <f t="shared" si="17"/>
        <v>8805.9000000000015</v>
      </c>
      <c r="I107" s="17">
        <f>I83+I86+I98+I101+I104</f>
        <v>0</v>
      </c>
      <c r="J107" s="51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13.5" thickBot="1" x14ac:dyDescent="0.25">
      <c r="A108" s="52" t="s">
        <v>35</v>
      </c>
      <c r="B108" s="53"/>
      <c r="C108" s="53"/>
      <c r="D108" s="53"/>
      <c r="E108" s="53"/>
      <c r="F108" s="53"/>
      <c r="G108" s="53"/>
      <c r="H108" s="53"/>
      <c r="I108" s="53"/>
      <c r="J108" s="54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15.75" thickBot="1" x14ac:dyDescent="0.3">
      <c r="A109" s="42">
        <v>1</v>
      </c>
      <c r="B109" s="44" t="s">
        <v>36</v>
      </c>
      <c r="C109" s="13">
        <v>2022</v>
      </c>
      <c r="D109" s="14">
        <f>E109+F109+G109+H109+I109</f>
        <v>123.16443</v>
      </c>
      <c r="E109" s="14">
        <v>0</v>
      </c>
      <c r="F109" s="14">
        <v>0</v>
      </c>
      <c r="G109" s="14">
        <v>0</v>
      </c>
      <c r="H109" s="14">
        <v>123.16443</v>
      </c>
      <c r="I109" s="15">
        <v>0</v>
      </c>
      <c r="J109" s="46" t="s">
        <v>54</v>
      </c>
    </row>
    <row r="110" spans="1:24" ht="15.75" thickBot="1" x14ac:dyDescent="0.3">
      <c r="A110" s="43"/>
      <c r="B110" s="45"/>
      <c r="C110" s="25">
        <v>2023</v>
      </c>
      <c r="D110" s="14">
        <f t="shared" ref="D110:D150" si="18">E110+F110+G110+H110+I110</f>
        <v>122.8</v>
      </c>
      <c r="E110" s="23">
        <v>0</v>
      </c>
      <c r="F110" s="23">
        <v>0</v>
      </c>
      <c r="G110" s="23">
        <v>0</v>
      </c>
      <c r="H110" s="23">
        <v>122.8</v>
      </c>
      <c r="I110" s="15">
        <v>0</v>
      </c>
      <c r="J110" s="47"/>
    </row>
    <row r="111" spans="1:24" ht="17.25" customHeight="1" thickBot="1" x14ac:dyDescent="0.3">
      <c r="A111" s="43"/>
      <c r="B111" s="45"/>
      <c r="C111" s="25">
        <v>2024</v>
      </c>
      <c r="D111" s="14">
        <f t="shared" si="18"/>
        <v>122.2</v>
      </c>
      <c r="E111" s="23">
        <v>0</v>
      </c>
      <c r="F111" s="23">
        <v>0</v>
      </c>
      <c r="G111" s="23">
        <v>0</v>
      </c>
      <c r="H111" s="23">
        <v>122.2</v>
      </c>
      <c r="I111" s="15">
        <v>0</v>
      </c>
      <c r="J111" s="47"/>
    </row>
    <row r="112" spans="1:24" ht="21.75" customHeight="1" thickBot="1" x14ac:dyDescent="0.3">
      <c r="A112" s="42">
        <v>2</v>
      </c>
      <c r="B112" s="44" t="s">
        <v>37</v>
      </c>
      <c r="C112" s="13">
        <v>2022</v>
      </c>
      <c r="D112" s="14">
        <f t="shared" si="18"/>
        <v>379.5</v>
      </c>
      <c r="E112" s="23">
        <v>0</v>
      </c>
      <c r="F112" s="23">
        <v>0</v>
      </c>
      <c r="G112" s="23">
        <v>0</v>
      </c>
      <c r="H112" s="14">
        <v>379.5</v>
      </c>
      <c r="I112" s="15">
        <v>0</v>
      </c>
      <c r="J112" s="46" t="s">
        <v>54</v>
      </c>
    </row>
    <row r="113" spans="1:10" ht="21.75" customHeight="1" thickBot="1" x14ac:dyDescent="0.3">
      <c r="A113" s="43"/>
      <c r="B113" s="45"/>
      <c r="C113" s="25">
        <v>2023</v>
      </c>
      <c r="D113" s="14">
        <f t="shared" si="18"/>
        <v>379.5</v>
      </c>
      <c r="E113" s="23">
        <v>0</v>
      </c>
      <c r="F113" s="23">
        <v>0</v>
      </c>
      <c r="G113" s="23">
        <v>0</v>
      </c>
      <c r="H113" s="23">
        <v>379.5</v>
      </c>
      <c r="I113" s="15">
        <v>0</v>
      </c>
      <c r="J113" s="47"/>
    </row>
    <row r="114" spans="1:10" ht="21.75" customHeight="1" thickBot="1" x14ac:dyDescent="0.3">
      <c r="A114" s="43"/>
      <c r="B114" s="45"/>
      <c r="C114" s="25">
        <v>2024</v>
      </c>
      <c r="D114" s="14">
        <f t="shared" si="18"/>
        <v>379.5</v>
      </c>
      <c r="E114" s="23">
        <v>0</v>
      </c>
      <c r="F114" s="23">
        <v>0</v>
      </c>
      <c r="G114" s="23">
        <v>0</v>
      </c>
      <c r="H114" s="23">
        <v>379.5</v>
      </c>
      <c r="I114" s="15">
        <v>0</v>
      </c>
      <c r="J114" s="47"/>
    </row>
    <row r="115" spans="1:10" ht="15.75" thickBot="1" x14ac:dyDescent="0.3">
      <c r="A115" s="42">
        <v>3</v>
      </c>
      <c r="B115" s="44" t="s">
        <v>38</v>
      </c>
      <c r="C115" s="13">
        <v>2022</v>
      </c>
      <c r="D115" s="14">
        <f t="shared" si="18"/>
        <v>29.1</v>
      </c>
      <c r="E115" s="23">
        <v>0</v>
      </c>
      <c r="F115" s="23">
        <v>0</v>
      </c>
      <c r="G115" s="23">
        <v>0</v>
      </c>
      <c r="H115" s="14">
        <v>29.1</v>
      </c>
      <c r="I115" s="15">
        <v>0</v>
      </c>
      <c r="J115" s="46" t="s">
        <v>54</v>
      </c>
    </row>
    <row r="116" spans="1:10" ht="15.75" thickBot="1" x14ac:dyDescent="0.3">
      <c r="A116" s="43"/>
      <c r="B116" s="45"/>
      <c r="C116" s="25">
        <v>2023</v>
      </c>
      <c r="D116" s="14">
        <f t="shared" si="18"/>
        <v>29.1</v>
      </c>
      <c r="E116" s="23">
        <v>0</v>
      </c>
      <c r="F116" s="23">
        <v>0</v>
      </c>
      <c r="G116" s="23">
        <v>0</v>
      </c>
      <c r="H116" s="23">
        <v>29.1</v>
      </c>
      <c r="I116" s="15">
        <v>0</v>
      </c>
      <c r="J116" s="47"/>
    </row>
    <row r="117" spans="1:10" ht="18.75" customHeight="1" thickBot="1" x14ac:dyDescent="0.3">
      <c r="A117" s="43"/>
      <c r="B117" s="45"/>
      <c r="C117" s="25">
        <v>2024</v>
      </c>
      <c r="D117" s="14">
        <f t="shared" si="18"/>
        <v>29.1</v>
      </c>
      <c r="E117" s="23">
        <v>0</v>
      </c>
      <c r="F117" s="23">
        <v>0</v>
      </c>
      <c r="G117" s="23">
        <v>0</v>
      </c>
      <c r="H117" s="23">
        <v>29.1</v>
      </c>
      <c r="I117" s="15">
        <v>0</v>
      </c>
      <c r="J117" s="47"/>
    </row>
    <row r="118" spans="1:10" ht="15.75" thickBot="1" x14ac:dyDescent="0.3">
      <c r="A118" s="42">
        <v>4</v>
      </c>
      <c r="B118" s="44" t="s">
        <v>39</v>
      </c>
      <c r="C118" s="13">
        <v>2022</v>
      </c>
      <c r="D118" s="14">
        <f t="shared" si="18"/>
        <v>39.270000000000003</v>
      </c>
      <c r="E118" s="23">
        <v>0</v>
      </c>
      <c r="F118" s="23">
        <v>0</v>
      </c>
      <c r="G118" s="23">
        <v>0</v>
      </c>
      <c r="H118" s="14">
        <v>39.270000000000003</v>
      </c>
      <c r="I118" s="15">
        <v>0</v>
      </c>
      <c r="J118" s="46" t="s">
        <v>54</v>
      </c>
    </row>
    <row r="119" spans="1:10" ht="15.75" thickBot="1" x14ac:dyDescent="0.3">
      <c r="A119" s="43"/>
      <c r="B119" s="45"/>
      <c r="C119" s="25">
        <v>2023</v>
      </c>
      <c r="D119" s="14">
        <f t="shared" si="18"/>
        <v>39.270000000000003</v>
      </c>
      <c r="E119" s="23">
        <v>0</v>
      </c>
      <c r="F119" s="23">
        <v>0</v>
      </c>
      <c r="G119" s="23">
        <v>0</v>
      </c>
      <c r="H119" s="23">
        <v>39.270000000000003</v>
      </c>
      <c r="I119" s="15">
        <v>0</v>
      </c>
      <c r="J119" s="47"/>
    </row>
    <row r="120" spans="1:10" ht="19.5" customHeight="1" thickBot="1" x14ac:dyDescent="0.3">
      <c r="A120" s="43"/>
      <c r="B120" s="45"/>
      <c r="C120" s="25">
        <v>2024</v>
      </c>
      <c r="D120" s="14">
        <f t="shared" si="18"/>
        <v>39.270000000000003</v>
      </c>
      <c r="E120" s="23">
        <v>0</v>
      </c>
      <c r="F120" s="23">
        <v>0</v>
      </c>
      <c r="G120" s="23">
        <v>0</v>
      </c>
      <c r="H120" s="23">
        <v>39.270000000000003</v>
      </c>
      <c r="I120" s="15">
        <v>0</v>
      </c>
      <c r="J120" s="47"/>
    </row>
    <row r="121" spans="1:10" ht="15.75" thickBot="1" x14ac:dyDescent="0.3">
      <c r="A121" s="42">
        <v>5</v>
      </c>
      <c r="B121" s="44" t="s">
        <v>40</v>
      </c>
      <c r="C121" s="13">
        <v>2022</v>
      </c>
      <c r="D121" s="14">
        <f t="shared" si="18"/>
        <v>1</v>
      </c>
      <c r="E121" s="23">
        <v>0</v>
      </c>
      <c r="F121" s="23">
        <v>0</v>
      </c>
      <c r="G121" s="23">
        <v>0</v>
      </c>
      <c r="H121" s="14">
        <v>1</v>
      </c>
      <c r="I121" s="15">
        <v>0</v>
      </c>
      <c r="J121" s="46" t="s">
        <v>54</v>
      </c>
    </row>
    <row r="122" spans="1:10" ht="15.75" thickBot="1" x14ac:dyDescent="0.3">
      <c r="A122" s="43"/>
      <c r="B122" s="45"/>
      <c r="C122" s="25">
        <v>2023</v>
      </c>
      <c r="D122" s="14">
        <f t="shared" si="18"/>
        <v>1</v>
      </c>
      <c r="E122" s="23">
        <v>0</v>
      </c>
      <c r="F122" s="23">
        <v>0</v>
      </c>
      <c r="G122" s="23">
        <v>0</v>
      </c>
      <c r="H122" s="23">
        <v>1</v>
      </c>
      <c r="I122" s="15">
        <v>0</v>
      </c>
      <c r="J122" s="47"/>
    </row>
    <row r="123" spans="1:10" ht="18" customHeight="1" thickBot="1" x14ac:dyDescent="0.3">
      <c r="A123" s="43"/>
      <c r="B123" s="45"/>
      <c r="C123" s="25">
        <v>2024</v>
      </c>
      <c r="D123" s="14">
        <f t="shared" si="18"/>
        <v>1</v>
      </c>
      <c r="E123" s="23">
        <v>0</v>
      </c>
      <c r="F123" s="23">
        <v>0</v>
      </c>
      <c r="G123" s="23">
        <v>0</v>
      </c>
      <c r="H123" s="23">
        <v>1</v>
      </c>
      <c r="I123" s="15">
        <v>0</v>
      </c>
      <c r="J123" s="47"/>
    </row>
    <row r="124" spans="1:10" ht="15.75" thickBot="1" x14ac:dyDescent="0.3">
      <c r="A124" s="42">
        <v>6</v>
      </c>
      <c r="B124" s="44" t="s">
        <v>41</v>
      </c>
      <c r="C124" s="13">
        <v>2022</v>
      </c>
      <c r="D124" s="14">
        <f t="shared" si="18"/>
        <v>197.3</v>
      </c>
      <c r="E124" s="23">
        <v>0</v>
      </c>
      <c r="F124" s="23">
        <v>0</v>
      </c>
      <c r="G124" s="23">
        <v>0</v>
      </c>
      <c r="H124" s="14">
        <v>197.3</v>
      </c>
      <c r="I124" s="15">
        <v>0</v>
      </c>
      <c r="J124" s="46" t="s">
        <v>54</v>
      </c>
    </row>
    <row r="125" spans="1:10" ht="15.75" thickBot="1" x14ac:dyDescent="0.3">
      <c r="A125" s="43"/>
      <c r="B125" s="45"/>
      <c r="C125" s="25">
        <v>2023</v>
      </c>
      <c r="D125" s="14">
        <f t="shared" si="18"/>
        <v>196.7</v>
      </c>
      <c r="E125" s="23">
        <v>0</v>
      </c>
      <c r="F125" s="23">
        <v>0</v>
      </c>
      <c r="G125" s="23">
        <v>0</v>
      </c>
      <c r="H125" s="23">
        <v>196.7</v>
      </c>
      <c r="I125" s="15">
        <v>0</v>
      </c>
      <c r="J125" s="47"/>
    </row>
    <row r="126" spans="1:10" ht="19.5" customHeight="1" thickBot="1" x14ac:dyDescent="0.3">
      <c r="A126" s="43"/>
      <c r="B126" s="45"/>
      <c r="C126" s="25">
        <v>2024</v>
      </c>
      <c r="D126" s="14">
        <f t="shared" si="18"/>
        <v>195.8</v>
      </c>
      <c r="E126" s="23">
        <v>0</v>
      </c>
      <c r="F126" s="23">
        <v>0</v>
      </c>
      <c r="G126" s="23">
        <v>0</v>
      </c>
      <c r="H126" s="23">
        <v>195.8</v>
      </c>
      <c r="I126" s="15">
        <v>0</v>
      </c>
      <c r="J126" s="47"/>
    </row>
    <row r="127" spans="1:10" ht="15.75" thickBot="1" x14ac:dyDescent="0.3">
      <c r="A127" s="42">
        <v>7</v>
      </c>
      <c r="B127" s="44" t="s">
        <v>42</v>
      </c>
      <c r="C127" s="13">
        <v>2022</v>
      </c>
      <c r="D127" s="14">
        <f t="shared" si="18"/>
        <v>9.6999999999999993</v>
      </c>
      <c r="E127" s="23">
        <v>0</v>
      </c>
      <c r="F127" s="23">
        <v>0</v>
      </c>
      <c r="G127" s="23">
        <v>0</v>
      </c>
      <c r="H127" s="14">
        <v>9.6999999999999993</v>
      </c>
      <c r="I127" s="15">
        <v>0</v>
      </c>
      <c r="J127" s="46" t="s">
        <v>54</v>
      </c>
    </row>
    <row r="128" spans="1:10" ht="15.75" thickBot="1" x14ac:dyDescent="0.3">
      <c r="A128" s="43"/>
      <c r="B128" s="45"/>
      <c r="C128" s="25">
        <v>2023</v>
      </c>
      <c r="D128" s="14">
        <f t="shared" si="18"/>
        <v>9.6999999999999993</v>
      </c>
      <c r="E128" s="23">
        <v>0</v>
      </c>
      <c r="F128" s="23">
        <v>0</v>
      </c>
      <c r="G128" s="23">
        <v>0</v>
      </c>
      <c r="H128" s="23">
        <v>9.6999999999999993</v>
      </c>
      <c r="I128" s="15">
        <v>0</v>
      </c>
      <c r="J128" s="47"/>
    </row>
    <row r="129" spans="1:10" ht="20.25" customHeight="1" thickBot="1" x14ac:dyDescent="0.3">
      <c r="A129" s="43"/>
      <c r="B129" s="45"/>
      <c r="C129" s="25">
        <v>2024</v>
      </c>
      <c r="D129" s="14">
        <f t="shared" si="18"/>
        <v>9.6</v>
      </c>
      <c r="E129" s="23">
        <v>0</v>
      </c>
      <c r="F129" s="23">
        <v>0</v>
      </c>
      <c r="G129" s="23">
        <v>0</v>
      </c>
      <c r="H129" s="23">
        <v>9.6</v>
      </c>
      <c r="I129" s="15">
        <v>0</v>
      </c>
      <c r="J129" s="47"/>
    </row>
    <row r="130" spans="1:10" ht="15.75" thickBot="1" x14ac:dyDescent="0.3">
      <c r="A130" s="42">
        <v>8</v>
      </c>
      <c r="B130" s="44" t="s">
        <v>43</v>
      </c>
      <c r="C130" s="13">
        <v>2022</v>
      </c>
      <c r="D130" s="14">
        <f t="shared" si="18"/>
        <v>10</v>
      </c>
      <c r="E130" s="23">
        <v>0</v>
      </c>
      <c r="F130" s="23">
        <v>0</v>
      </c>
      <c r="G130" s="23">
        <v>0</v>
      </c>
      <c r="H130" s="14">
        <v>10</v>
      </c>
      <c r="I130" s="15">
        <v>0</v>
      </c>
      <c r="J130" s="46" t="s">
        <v>54</v>
      </c>
    </row>
    <row r="131" spans="1:10" ht="15.75" thickBot="1" x14ac:dyDescent="0.3">
      <c r="A131" s="43"/>
      <c r="B131" s="45"/>
      <c r="C131" s="25">
        <v>2023</v>
      </c>
      <c r="D131" s="14">
        <f t="shared" si="18"/>
        <v>10</v>
      </c>
      <c r="E131" s="23">
        <v>0</v>
      </c>
      <c r="F131" s="23">
        <v>0</v>
      </c>
      <c r="G131" s="23">
        <v>0</v>
      </c>
      <c r="H131" s="23">
        <v>10</v>
      </c>
      <c r="I131" s="15">
        <v>0</v>
      </c>
      <c r="J131" s="47"/>
    </row>
    <row r="132" spans="1:10" ht="20.25" customHeight="1" thickBot="1" x14ac:dyDescent="0.3">
      <c r="A132" s="43"/>
      <c r="B132" s="45"/>
      <c r="C132" s="25">
        <v>2024</v>
      </c>
      <c r="D132" s="14">
        <f t="shared" si="18"/>
        <v>10</v>
      </c>
      <c r="E132" s="23">
        <v>0</v>
      </c>
      <c r="F132" s="23">
        <v>0</v>
      </c>
      <c r="G132" s="23">
        <v>0</v>
      </c>
      <c r="H132" s="23">
        <v>10</v>
      </c>
      <c r="I132" s="15">
        <v>0</v>
      </c>
      <c r="J132" s="47"/>
    </row>
    <row r="133" spans="1:10" ht="15.75" thickBot="1" x14ac:dyDescent="0.3">
      <c r="A133" s="42">
        <v>9</v>
      </c>
      <c r="B133" s="44" t="s">
        <v>44</v>
      </c>
      <c r="C133" s="13">
        <v>2022</v>
      </c>
      <c r="D133" s="14">
        <f t="shared" si="18"/>
        <v>149.1</v>
      </c>
      <c r="E133" s="14">
        <v>149.1</v>
      </c>
      <c r="F133" s="23">
        <v>0</v>
      </c>
      <c r="G133" s="23">
        <v>0</v>
      </c>
      <c r="H133" s="23">
        <v>0</v>
      </c>
      <c r="I133" s="23">
        <v>0</v>
      </c>
      <c r="J133" s="46" t="s">
        <v>54</v>
      </c>
    </row>
    <row r="134" spans="1:10" ht="15.75" thickBot="1" x14ac:dyDescent="0.3">
      <c r="A134" s="43"/>
      <c r="B134" s="45"/>
      <c r="C134" s="25">
        <v>2023</v>
      </c>
      <c r="D134" s="14">
        <f t="shared" si="18"/>
        <v>154.1</v>
      </c>
      <c r="E134" s="23">
        <v>154.1</v>
      </c>
      <c r="F134" s="23">
        <v>0</v>
      </c>
      <c r="G134" s="23">
        <v>0</v>
      </c>
      <c r="H134" s="23">
        <v>0</v>
      </c>
      <c r="I134" s="23">
        <v>0</v>
      </c>
      <c r="J134" s="47"/>
    </row>
    <row r="135" spans="1:10" ht="19.5" customHeight="1" thickBot="1" x14ac:dyDescent="0.3">
      <c r="A135" s="43"/>
      <c r="B135" s="45"/>
      <c r="C135" s="25">
        <v>2024</v>
      </c>
      <c r="D135" s="14">
        <f t="shared" si="18"/>
        <v>159.30000000000001</v>
      </c>
      <c r="E135" s="23">
        <v>159.30000000000001</v>
      </c>
      <c r="F135" s="23">
        <v>0</v>
      </c>
      <c r="G135" s="23">
        <v>0</v>
      </c>
      <c r="H135" s="23">
        <v>0</v>
      </c>
      <c r="I135" s="23">
        <v>0</v>
      </c>
      <c r="J135" s="47"/>
    </row>
    <row r="136" spans="1:10" ht="19.5" customHeight="1" thickBot="1" x14ac:dyDescent="0.3">
      <c r="A136" s="42">
        <v>10</v>
      </c>
      <c r="B136" s="44" t="s">
        <v>45</v>
      </c>
      <c r="C136" s="13">
        <v>2022</v>
      </c>
      <c r="D136" s="14">
        <f t="shared" si="18"/>
        <v>3.52</v>
      </c>
      <c r="E136" s="23">
        <v>0</v>
      </c>
      <c r="F136" s="14">
        <v>3.52</v>
      </c>
      <c r="G136" s="23">
        <v>0</v>
      </c>
      <c r="H136" s="23">
        <v>0</v>
      </c>
      <c r="I136" s="23">
        <v>0</v>
      </c>
      <c r="J136" s="46" t="s">
        <v>54</v>
      </c>
    </row>
    <row r="137" spans="1:10" ht="20.25" customHeight="1" thickBot="1" x14ac:dyDescent="0.3">
      <c r="A137" s="43"/>
      <c r="B137" s="45"/>
      <c r="C137" s="25">
        <v>2023</v>
      </c>
      <c r="D137" s="14">
        <f t="shared" si="18"/>
        <v>3.52</v>
      </c>
      <c r="E137" s="23">
        <v>0</v>
      </c>
      <c r="F137" s="23">
        <v>3.52</v>
      </c>
      <c r="G137" s="23">
        <v>0</v>
      </c>
      <c r="H137" s="23">
        <v>0</v>
      </c>
      <c r="I137" s="23">
        <v>0</v>
      </c>
      <c r="J137" s="47"/>
    </row>
    <row r="138" spans="1:10" ht="20.25" customHeight="1" thickBot="1" x14ac:dyDescent="0.3">
      <c r="A138" s="43"/>
      <c r="B138" s="45"/>
      <c r="C138" s="25">
        <v>2024</v>
      </c>
      <c r="D138" s="14">
        <f t="shared" si="18"/>
        <v>3.52</v>
      </c>
      <c r="E138" s="23">
        <v>0</v>
      </c>
      <c r="F138" s="23">
        <v>3.52</v>
      </c>
      <c r="G138" s="23">
        <v>0</v>
      </c>
      <c r="H138" s="23">
        <v>0</v>
      </c>
      <c r="I138" s="23">
        <v>0</v>
      </c>
      <c r="J138" s="47"/>
    </row>
    <row r="139" spans="1:10" ht="15.75" thickBot="1" x14ac:dyDescent="0.3">
      <c r="A139" s="42">
        <v>11</v>
      </c>
      <c r="B139" s="44" t="s">
        <v>46</v>
      </c>
      <c r="C139" s="13">
        <v>2022</v>
      </c>
      <c r="D139" s="14">
        <f t="shared" si="18"/>
        <v>127.5</v>
      </c>
      <c r="E139" s="23">
        <v>0</v>
      </c>
      <c r="F139" s="14">
        <v>0</v>
      </c>
      <c r="G139" s="14">
        <v>0</v>
      </c>
      <c r="H139" s="14">
        <v>127.5</v>
      </c>
      <c r="I139" s="15">
        <v>0</v>
      </c>
      <c r="J139" s="46" t="s">
        <v>54</v>
      </c>
    </row>
    <row r="140" spans="1:10" ht="15.75" thickBot="1" x14ac:dyDescent="0.3">
      <c r="A140" s="43"/>
      <c r="B140" s="45"/>
      <c r="C140" s="25">
        <v>2023</v>
      </c>
      <c r="D140" s="14">
        <f t="shared" si="18"/>
        <v>127.1</v>
      </c>
      <c r="E140" s="23">
        <v>0</v>
      </c>
      <c r="F140" s="23">
        <v>0</v>
      </c>
      <c r="G140" s="23">
        <v>0</v>
      </c>
      <c r="H140" s="23">
        <v>127.1</v>
      </c>
      <c r="I140" s="24">
        <v>0</v>
      </c>
      <c r="J140" s="47"/>
    </row>
    <row r="141" spans="1:10" ht="18.75" customHeight="1" thickBot="1" x14ac:dyDescent="0.3">
      <c r="A141" s="43"/>
      <c r="B141" s="45"/>
      <c r="C141" s="25">
        <v>2024</v>
      </c>
      <c r="D141" s="14">
        <f t="shared" si="18"/>
        <v>126.6</v>
      </c>
      <c r="E141" s="23">
        <v>0</v>
      </c>
      <c r="F141" s="23">
        <v>0</v>
      </c>
      <c r="G141" s="23">
        <v>0</v>
      </c>
      <c r="H141" s="23">
        <v>126.6</v>
      </c>
      <c r="I141" s="24">
        <v>0</v>
      </c>
      <c r="J141" s="47"/>
    </row>
    <row r="142" spans="1:10" ht="15.75" thickBot="1" x14ac:dyDescent="0.3">
      <c r="A142" s="42">
        <v>12</v>
      </c>
      <c r="B142" s="44" t="s">
        <v>47</v>
      </c>
      <c r="C142" s="13">
        <v>2022</v>
      </c>
      <c r="D142" s="14">
        <f t="shared" si="18"/>
        <v>8033.3</v>
      </c>
      <c r="E142" s="14">
        <v>0</v>
      </c>
      <c r="F142" s="14">
        <v>0</v>
      </c>
      <c r="G142" s="14">
        <v>0</v>
      </c>
      <c r="H142" s="14">
        <v>8033.3</v>
      </c>
      <c r="I142" s="15">
        <v>0</v>
      </c>
      <c r="J142" s="46" t="s">
        <v>54</v>
      </c>
    </row>
    <row r="143" spans="1:10" ht="15.75" thickBot="1" x14ac:dyDescent="0.3">
      <c r="A143" s="43"/>
      <c r="B143" s="45"/>
      <c r="C143" s="25">
        <v>2023</v>
      </c>
      <c r="D143" s="14">
        <f t="shared" si="18"/>
        <v>7856.9</v>
      </c>
      <c r="E143" s="23">
        <v>0</v>
      </c>
      <c r="F143" s="23">
        <v>0</v>
      </c>
      <c r="G143" s="23">
        <v>0</v>
      </c>
      <c r="H143" s="23">
        <v>7856.9</v>
      </c>
      <c r="I143" s="24">
        <v>0</v>
      </c>
      <c r="J143" s="47"/>
    </row>
    <row r="144" spans="1:10" ht="19.5" customHeight="1" thickBot="1" x14ac:dyDescent="0.3">
      <c r="A144" s="43"/>
      <c r="B144" s="45"/>
      <c r="C144" s="25">
        <v>2024</v>
      </c>
      <c r="D144" s="14">
        <f t="shared" si="18"/>
        <v>7820.8</v>
      </c>
      <c r="E144" s="23">
        <v>0</v>
      </c>
      <c r="F144" s="23">
        <v>0</v>
      </c>
      <c r="G144" s="23">
        <v>0</v>
      </c>
      <c r="H144" s="23">
        <v>7820.8</v>
      </c>
      <c r="I144" s="24">
        <v>0</v>
      </c>
      <c r="J144" s="47"/>
    </row>
    <row r="145" spans="1:24" ht="15.75" thickBot="1" x14ac:dyDescent="0.3">
      <c r="A145" s="42">
        <v>13</v>
      </c>
      <c r="B145" s="44" t="s">
        <v>48</v>
      </c>
      <c r="C145" s="13">
        <v>2022</v>
      </c>
      <c r="D145" s="14">
        <f t="shared" si="18"/>
        <v>449.1</v>
      </c>
      <c r="E145" s="14">
        <v>0</v>
      </c>
      <c r="F145" s="14">
        <v>0</v>
      </c>
      <c r="G145" s="14">
        <v>0</v>
      </c>
      <c r="H145" s="14">
        <v>449.1</v>
      </c>
      <c r="I145" s="15">
        <v>0</v>
      </c>
      <c r="J145" s="46" t="s">
        <v>54</v>
      </c>
    </row>
    <row r="146" spans="1:24" ht="15.75" thickBot="1" x14ac:dyDescent="0.3">
      <c r="A146" s="43"/>
      <c r="B146" s="45"/>
      <c r="C146" s="25">
        <v>2023</v>
      </c>
      <c r="D146" s="14">
        <f t="shared" si="18"/>
        <v>447.7</v>
      </c>
      <c r="E146" s="23">
        <v>0</v>
      </c>
      <c r="F146" s="23">
        <v>0</v>
      </c>
      <c r="G146" s="23">
        <v>0</v>
      </c>
      <c r="H146" s="23">
        <v>447.7</v>
      </c>
      <c r="I146" s="24">
        <v>0</v>
      </c>
      <c r="J146" s="47"/>
    </row>
    <row r="147" spans="1:24" ht="19.5" customHeight="1" thickBot="1" x14ac:dyDescent="0.3">
      <c r="A147" s="43"/>
      <c r="B147" s="45"/>
      <c r="C147" s="25">
        <v>2024</v>
      </c>
      <c r="D147" s="14">
        <f t="shared" si="18"/>
        <v>445.7</v>
      </c>
      <c r="E147" s="23">
        <v>0</v>
      </c>
      <c r="F147" s="23">
        <v>0</v>
      </c>
      <c r="G147" s="23">
        <v>0</v>
      </c>
      <c r="H147" s="23">
        <v>445.7</v>
      </c>
      <c r="I147" s="24">
        <v>0</v>
      </c>
      <c r="J147" s="47"/>
    </row>
    <row r="148" spans="1:24" ht="15.75" thickBot="1" x14ac:dyDescent="0.3">
      <c r="A148" s="42">
        <v>14</v>
      </c>
      <c r="B148" s="48" t="s">
        <v>86</v>
      </c>
      <c r="C148" s="13">
        <v>2022</v>
      </c>
      <c r="D148" s="14">
        <f t="shared" si="18"/>
        <v>5</v>
      </c>
      <c r="E148" s="14">
        <v>0</v>
      </c>
      <c r="F148" s="14">
        <v>0</v>
      </c>
      <c r="G148" s="14">
        <v>0</v>
      </c>
      <c r="H148" s="14">
        <v>5</v>
      </c>
      <c r="I148" s="15">
        <v>0</v>
      </c>
      <c r="J148" s="46" t="s">
        <v>54</v>
      </c>
    </row>
    <row r="149" spans="1:24" ht="15.75" thickBot="1" x14ac:dyDescent="0.3">
      <c r="A149" s="43"/>
      <c r="B149" s="49"/>
      <c r="C149" s="25">
        <v>2023</v>
      </c>
      <c r="D149" s="14">
        <f t="shared" si="18"/>
        <v>5</v>
      </c>
      <c r="E149" s="23">
        <v>0</v>
      </c>
      <c r="F149" s="23">
        <v>0</v>
      </c>
      <c r="G149" s="23">
        <v>0</v>
      </c>
      <c r="H149" s="23">
        <v>5</v>
      </c>
      <c r="I149" s="24">
        <v>0</v>
      </c>
      <c r="J149" s="47"/>
      <c r="K149" s="28"/>
    </row>
    <row r="150" spans="1:24" ht="18" customHeight="1" thickBot="1" x14ac:dyDescent="0.3">
      <c r="A150" s="43"/>
      <c r="B150" s="49"/>
      <c r="C150" s="25">
        <v>2024</v>
      </c>
      <c r="D150" s="14">
        <f t="shared" si="18"/>
        <v>5</v>
      </c>
      <c r="E150" s="23">
        <v>0</v>
      </c>
      <c r="F150" s="23">
        <v>0</v>
      </c>
      <c r="G150" s="23">
        <v>0</v>
      </c>
      <c r="H150" s="23">
        <v>5</v>
      </c>
      <c r="I150" s="24">
        <v>0</v>
      </c>
      <c r="J150" s="47"/>
    </row>
    <row r="151" spans="1:24" ht="13.5" thickBot="1" x14ac:dyDescent="0.25">
      <c r="A151" s="38" t="s">
        <v>65</v>
      </c>
      <c r="B151" s="39"/>
      <c r="C151" s="16">
        <v>2022</v>
      </c>
      <c r="D151" s="17">
        <f>D109+D112+D115+D118+D121+D124+D127+D130+D133+D136+D139+D142+D145+D148</f>
        <v>9556.5544300000001</v>
      </c>
      <c r="E151" s="17">
        <f t="shared" ref="E151:I151" si="19">E109+E112+E115+E118+E121+E124+E127+E130+E133+E136+E139+E142+E145+E148</f>
        <v>149.1</v>
      </c>
      <c r="F151" s="17">
        <f t="shared" si="19"/>
        <v>3.52</v>
      </c>
      <c r="G151" s="17">
        <f t="shared" si="19"/>
        <v>0</v>
      </c>
      <c r="H151" s="17">
        <f t="shared" si="19"/>
        <v>9403.9344300000012</v>
      </c>
      <c r="I151" s="17">
        <f t="shared" si="19"/>
        <v>0</v>
      </c>
      <c r="J151" s="5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3.5" thickBot="1" x14ac:dyDescent="0.25">
      <c r="A152" s="40"/>
      <c r="B152" s="41"/>
      <c r="C152" s="12">
        <v>2023</v>
      </c>
      <c r="D152" s="17">
        <f t="shared" ref="D152:I153" si="20">D110+D113+D116+D119+D122+D125+D128+D131+D134+D137+D140+D143+D146+D149</f>
        <v>9382.39</v>
      </c>
      <c r="E152" s="17">
        <f t="shared" si="20"/>
        <v>154.1</v>
      </c>
      <c r="F152" s="17">
        <f t="shared" si="20"/>
        <v>3.52</v>
      </c>
      <c r="G152" s="17">
        <f t="shared" si="20"/>
        <v>0</v>
      </c>
      <c r="H152" s="17">
        <f t="shared" si="20"/>
        <v>9224.77</v>
      </c>
      <c r="I152" s="17">
        <f t="shared" si="20"/>
        <v>0</v>
      </c>
      <c r="J152" s="51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2.75" x14ac:dyDescent="0.2">
      <c r="A153" s="40"/>
      <c r="B153" s="41"/>
      <c r="C153" s="12">
        <v>2024</v>
      </c>
      <c r="D153" s="17">
        <f t="shared" si="20"/>
        <v>9347.3900000000012</v>
      </c>
      <c r="E153" s="17">
        <f t="shared" si="20"/>
        <v>159.30000000000001</v>
      </c>
      <c r="F153" s="17">
        <f t="shared" si="20"/>
        <v>3.52</v>
      </c>
      <c r="G153" s="17">
        <f t="shared" si="20"/>
        <v>0</v>
      </c>
      <c r="H153" s="17">
        <f t="shared" si="20"/>
        <v>9184.5700000000015</v>
      </c>
      <c r="I153" s="17">
        <f t="shared" si="20"/>
        <v>0</v>
      </c>
      <c r="J153" s="51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3.5" thickBot="1" x14ac:dyDescent="0.25">
      <c r="A154" s="52" t="s">
        <v>49</v>
      </c>
      <c r="B154" s="53"/>
      <c r="C154" s="53"/>
      <c r="D154" s="53"/>
      <c r="E154" s="53"/>
      <c r="F154" s="53"/>
      <c r="G154" s="53"/>
      <c r="H154" s="53"/>
      <c r="I154" s="53"/>
      <c r="J154" s="54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21" customHeight="1" thickBot="1" x14ac:dyDescent="0.3">
      <c r="A155" s="42">
        <v>1</v>
      </c>
      <c r="B155" s="44" t="s">
        <v>53</v>
      </c>
      <c r="C155" s="13">
        <v>2022</v>
      </c>
      <c r="D155" s="14">
        <f>E155+F155+G155+H155+I155</f>
        <v>600</v>
      </c>
      <c r="E155" s="14">
        <v>0</v>
      </c>
      <c r="F155" s="14">
        <v>0</v>
      </c>
      <c r="G155" s="14">
        <v>600</v>
      </c>
      <c r="H155" s="14">
        <v>0</v>
      </c>
      <c r="I155" s="15">
        <v>0</v>
      </c>
      <c r="J155" s="46" t="s">
        <v>54</v>
      </c>
    </row>
    <row r="156" spans="1:24" ht="19.5" customHeight="1" thickBot="1" x14ac:dyDescent="0.3">
      <c r="A156" s="43"/>
      <c r="B156" s="45"/>
      <c r="C156" s="25">
        <v>2023</v>
      </c>
      <c r="D156" s="14">
        <f t="shared" ref="D156:D157" si="21">E156+F156+G156+H156+I156</f>
        <v>0</v>
      </c>
      <c r="E156" s="23">
        <v>0</v>
      </c>
      <c r="F156" s="23">
        <v>0</v>
      </c>
      <c r="G156" s="23">
        <v>0</v>
      </c>
      <c r="H156" s="23">
        <v>0</v>
      </c>
      <c r="I156" s="24">
        <v>0</v>
      </c>
      <c r="J156" s="47"/>
    </row>
    <row r="157" spans="1:24" ht="21" customHeight="1" thickBot="1" x14ac:dyDescent="0.3">
      <c r="A157" s="43"/>
      <c r="B157" s="45"/>
      <c r="C157" s="25">
        <v>2024</v>
      </c>
      <c r="D157" s="14">
        <f t="shared" si="21"/>
        <v>0</v>
      </c>
      <c r="E157" s="23">
        <v>0</v>
      </c>
      <c r="F157" s="23">
        <v>0</v>
      </c>
      <c r="G157" s="23">
        <v>0</v>
      </c>
      <c r="H157" s="23">
        <v>0</v>
      </c>
      <c r="I157" s="24">
        <v>0</v>
      </c>
      <c r="J157" s="47"/>
    </row>
    <row r="158" spans="1:24" ht="13.5" thickBot="1" x14ac:dyDescent="0.25">
      <c r="A158" s="38" t="s">
        <v>66</v>
      </c>
      <c r="B158" s="39"/>
      <c r="C158" s="16">
        <v>2022</v>
      </c>
      <c r="D158" s="17">
        <f>D155</f>
        <v>600</v>
      </c>
      <c r="E158" s="17">
        <f t="shared" ref="E158:I158" si="22">E155</f>
        <v>0</v>
      </c>
      <c r="F158" s="17">
        <f t="shared" si="22"/>
        <v>0</v>
      </c>
      <c r="G158" s="17">
        <f t="shared" si="22"/>
        <v>600</v>
      </c>
      <c r="H158" s="17">
        <f t="shared" si="22"/>
        <v>0</v>
      </c>
      <c r="I158" s="17">
        <f t="shared" si="22"/>
        <v>0</v>
      </c>
      <c r="J158" s="5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3.5" thickBot="1" x14ac:dyDescent="0.25">
      <c r="A159" s="40"/>
      <c r="B159" s="41"/>
      <c r="C159" s="12">
        <v>2023</v>
      </c>
      <c r="D159" s="17">
        <f t="shared" ref="D159:I160" si="23">D156</f>
        <v>0</v>
      </c>
      <c r="E159" s="17">
        <f t="shared" si="23"/>
        <v>0</v>
      </c>
      <c r="F159" s="17">
        <f t="shared" si="23"/>
        <v>0</v>
      </c>
      <c r="G159" s="17">
        <f t="shared" si="23"/>
        <v>0</v>
      </c>
      <c r="H159" s="17">
        <f t="shared" si="23"/>
        <v>0</v>
      </c>
      <c r="I159" s="17">
        <f t="shared" si="23"/>
        <v>0</v>
      </c>
      <c r="J159" s="51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2.75" x14ac:dyDescent="0.2">
      <c r="A160" s="40"/>
      <c r="B160" s="41"/>
      <c r="C160" s="12">
        <v>2024</v>
      </c>
      <c r="D160" s="17">
        <f t="shared" si="23"/>
        <v>0</v>
      </c>
      <c r="E160" s="17">
        <f t="shared" si="23"/>
        <v>0</v>
      </c>
      <c r="F160" s="17">
        <f t="shared" si="23"/>
        <v>0</v>
      </c>
      <c r="G160" s="17">
        <f t="shared" si="23"/>
        <v>0</v>
      </c>
      <c r="H160" s="17">
        <f t="shared" si="23"/>
        <v>0</v>
      </c>
      <c r="I160" s="17">
        <f t="shared" si="23"/>
        <v>0</v>
      </c>
      <c r="J160" s="51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3.5" thickBot="1" x14ac:dyDescent="0.25">
      <c r="A161" s="52" t="s">
        <v>50</v>
      </c>
      <c r="B161" s="53"/>
      <c r="C161" s="53"/>
      <c r="D161" s="53"/>
      <c r="E161" s="53"/>
      <c r="F161" s="53"/>
      <c r="G161" s="53"/>
      <c r="H161" s="53"/>
      <c r="I161" s="53"/>
      <c r="J161" s="54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5.75" thickBot="1" x14ac:dyDescent="0.3">
      <c r="A162" s="42">
        <v>1</v>
      </c>
      <c r="B162" s="44" t="s">
        <v>51</v>
      </c>
      <c r="C162" s="13">
        <v>2022</v>
      </c>
      <c r="D162" s="14">
        <f>E162+F162+G162+H162+I162</f>
        <v>1.7</v>
      </c>
      <c r="E162" s="14">
        <v>0</v>
      </c>
      <c r="F162" s="14">
        <v>0</v>
      </c>
      <c r="G162" s="14">
        <v>0</v>
      </c>
      <c r="H162" s="14">
        <v>1.7</v>
      </c>
      <c r="I162" s="15">
        <v>0</v>
      </c>
      <c r="J162" s="46" t="s">
        <v>54</v>
      </c>
    </row>
    <row r="163" spans="1:24" ht="15.75" customHeight="1" thickBot="1" x14ac:dyDescent="0.3">
      <c r="A163" s="43"/>
      <c r="B163" s="45"/>
      <c r="C163" s="25">
        <v>2023</v>
      </c>
      <c r="D163" s="14">
        <f t="shared" ref="D163:D164" si="24">E163+F163+G163+H163+I163</f>
        <v>1.7</v>
      </c>
      <c r="E163" s="23">
        <v>0</v>
      </c>
      <c r="F163" s="23">
        <v>0</v>
      </c>
      <c r="G163" s="23">
        <v>0</v>
      </c>
      <c r="H163" s="23">
        <v>1.7</v>
      </c>
      <c r="I163" s="24">
        <v>0</v>
      </c>
      <c r="J163" s="47"/>
    </row>
    <row r="164" spans="1:24" ht="18.75" customHeight="1" thickBot="1" x14ac:dyDescent="0.3">
      <c r="A164" s="43"/>
      <c r="B164" s="45"/>
      <c r="C164" s="25">
        <v>2024</v>
      </c>
      <c r="D164" s="14">
        <f t="shared" si="24"/>
        <v>1.7</v>
      </c>
      <c r="E164" s="23">
        <v>0</v>
      </c>
      <c r="F164" s="23">
        <v>0</v>
      </c>
      <c r="G164" s="23">
        <v>0</v>
      </c>
      <c r="H164" s="23">
        <v>1.7</v>
      </c>
      <c r="I164" s="24">
        <v>0</v>
      </c>
      <c r="J164" s="47"/>
    </row>
    <row r="165" spans="1:24" ht="13.5" thickBot="1" x14ac:dyDescent="0.25">
      <c r="A165" s="38" t="s">
        <v>67</v>
      </c>
      <c r="B165" s="39"/>
      <c r="C165" s="16">
        <v>2022</v>
      </c>
      <c r="D165" s="17">
        <f>D162</f>
        <v>1.7</v>
      </c>
      <c r="E165" s="17">
        <f t="shared" ref="E165:I165" si="25">E162</f>
        <v>0</v>
      </c>
      <c r="F165" s="17">
        <f t="shared" si="25"/>
        <v>0</v>
      </c>
      <c r="G165" s="17">
        <f t="shared" si="25"/>
        <v>0</v>
      </c>
      <c r="H165" s="17">
        <f t="shared" si="25"/>
        <v>1.7</v>
      </c>
      <c r="I165" s="17">
        <f t="shared" si="25"/>
        <v>0</v>
      </c>
      <c r="J165" s="5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3.5" thickBot="1" x14ac:dyDescent="0.25">
      <c r="A166" s="40"/>
      <c r="B166" s="41"/>
      <c r="C166" s="12">
        <v>2023</v>
      </c>
      <c r="D166" s="17">
        <f t="shared" ref="D166:I167" si="26">D163</f>
        <v>1.7</v>
      </c>
      <c r="E166" s="17">
        <f t="shared" si="26"/>
        <v>0</v>
      </c>
      <c r="F166" s="17">
        <f t="shared" si="26"/>
        <v>0</v>
      </c>
      <c r="G166" s="17">
        <f t="shared" si="26"/>
        <v>0</v>
      </c>
      <c r="H166" s="17">
        <f t="shared" si="26"/>
        <v>1.7</v>
      </c>
      <c r="I166" s="17">
        <f t="shared" si="26"/>
        <v>0</v>
      </c>
      <c r="J166" s="51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22.5" customHeight="1" x14ac:dyDescent="0.2">
      <c r="A167" s="40"/>
      <c r="B167" s="41"/>
      <c r="C167" s="12">
        <v>2024</v>
      </c>
      <c r="D167" s="17">
        <f t="shared" si="26"/>
        <v>1.7</v>
      </c>
      <c r="E167" s="17">
        <f t="shared" si="26"/>
        <v>0</v>
      </c>
      <c r="F167" s="17">
        <f t="shared" si="26"/>
        <v>0</v>
      </c>
      <c r="G167" s="17">
        <f t="shared" si="26"/>
        <v>0</v>
      </c>
      <c r="H167" s="17">
        <f t="shared" si="26"/>
        <v>1.7</v>
      </c>
      <c r="I167" s="17">
        <f t="shared" si="26"/>
        <v>0</v>
      </c>
      <c r="J167" s="51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16.5" thickBot="1" x14ac:dyDescent="0.3">
      <c r="A168" s="102" t="s">
        <v>59</v>
      </c>
      <c r="B168" s="103"/>
      <c r="C168" s="103"/>
      <c r="D168" s="103"/>
      <c r="E168" s="103"/>
      <c r="F168" s="103"/>
      <c r="G168" s="103"/>
      <c r="H168" s="103"/>
      <c r="I168" s="103"/>
      <c r="J168" s="104"/>
    </row>
    <row r="169" spans="1:24" ht="15.75" thickBot="1" x14ac:dyDescent="0.3">
      <c r="A169" s="75" t="s">
        <v>58</v>
      </c>
      <c r="B169" s="76"/>
      <c r="C169" s="76"/>
      <c r="D169" s="76"/>
      <c r="E169" s="76"/>
      <c r="F169" s="76"/>
      <c r="G169" s="76"/>
      <c r="H169" s="76"/>
      <c r="I169" s="76"/>
      <c r="J169" s="77"/>
    </row>
    <row r="170" spans="1:24" ht="20.25" customHeight="1" thickBot="1" x14ac:dyDescent="0.3">
      <c r="A170" s="42">
        <v>1</v>
      </c>
      <c r="B170" s="44" t="s">
        <v>52</v>
      </c>
      <c r="C170" s="13">
        <v>2022</v>
      </c>
      <c r="D170" s="14">
        <f>E170+F170+G170+H170+I170</f>
        <v>1217.1590899999999</v>
      </c>
      <c r="E170" s="14">
        <v>0</v>
      </c>
      <c r="F170" s="14">
        <v>1071.0999999999999</v>
      </c>
      <c r="G170" s="14">
        <v>0</v>
      </c>
      <c r="H170" s="14">
        <v>146.05909</v>
      </c>
      <c r="I170" s="15">
        <v>0</v>
      </c>
      <c r="J170" s="61" t="s">
        <v>54</v>
      </c>
    </row>
    <row r="171" spans="1:24" ht="21.75" customHeight="1" thickBot="1" x14ac:dyDescent="0.3">
      <c r="A171" s="43"/>
      <c r="B171" s="45"/>
      <c r="C171" s="25">
        <v>2023</v>
      </c>
      <c r="D171" s="14">
        <f t="shared" ref="D171:D172" si="27">E171+F171+G171+H171+I171</f>
        <v>904.03</v>
      </c>
      <c r="E171" s="14">
        <v>0</v>
      </c>
      <c r="F171" s="23">
        <v>758.9</v>
      </c>
      <c r="G171" s="14">
        <v>0</v>
      </c>
      <c r="H171" s="23">
        <f>103.48636+41.64364</f>
        <v>145.13</v>
      </c>
      <c r="I171" s="24">
        <v>0</v>
      </c>
      <c r="J171" s="62"/>
    </row>
    <row r="172" spans="1:24" ht="29.25" customHeight="1" thickBot="1" x14ac:dyDescent="0.3">
      <c r="A172" s="43"/>
      <c r="B172" s="45"/>
      <c r="C172" s="25">
        <v>2024</v>
      </c>
      <c r="D172" s="14">
        <f t="shared" si="27"/>
        <v>660.53</v>
      </c>
      <c r="E172" s="14">
        <v>0</v>
      </c>
      <c r="F172" s="23">
        <v>515.9</v>
      </c>
      <c r="G172" s="14">
        <v>0</v>
      </c>
      <c r="H172" s="23">
        <f>77.08851+67.54149</f>
        <v>144.63</v>
      </c>
      <c r="I172" s="24">
        <v>0</v>
      </c>
      <c r="J172" s="62"/>
    </row>
    <row r="173" spans="1:24" ht="20.25" customHeight="1" thickBot="1" x14ac:dyDescent="0.3">
      <c r="A173" s="42">
        <v>2</v>
      </c>
      <c r="B173" s="44" t="s">
        <v>74</v>
      </c>
      <c r="C173" s="13">
        <v>2022</v>
      </c>
      <c r="D173" s="14">
        <f>E173+F173+G173+H173+I173</f>
        <v>493</v>
      </c>
      <c r="E173" s="14">
        <v>0</v>
      </c>
      <c r="F173" s="14">
        <v>433.8</v>
      </c>
      <c r="G173" s="14">
        <v>0</v>
      </c>
      <c r="H173" s="14">
        <v>59.2</v>
      </c>
      <c r="I173" s="15">
        <v>0</v>
      </c>
      <c r="J173" s="61" t="s">
        <v>54</v>
      </c>
      <c r="K173" s="28"/>
      <c r="L173" s="28"/>
      <c r="M173" s="28"/>
      <c r="N173" s="28"/>
      <c r="O173" s="28"/>
      <c r="P173" s="28"/>
    </row>
    <row r="174" spans="1:24" ht="21.75" customHeight="1" thickBot="1" x14ac:dyDescent="0.3">
      <c r="A174" s="43"/>
      <c r="B174" s="45"/>
      <c r="C174" s="25">
        <v>2023</v>
      </c>
      <c r="D174" s="14">
        <f t="shared" ref="D174:D175" si="28">E174+F174+G174+H174+I174</f>
        <v>0</v>
      </c>
      <c r="E174" s="14">
        <v>0</v>
      </c>
      <c r="F174" s="23">
        <v>0</v>
      </c>
      <c r="G174" s="14">
        <v>0</v>
      </c>
      <c r="H174" s="23">
        <v>0</v>
      </c>
      <c r="I174" s="24">
        <v>0</v>
      </c>
      <c r="J174" s="62"/>
    </row>
    <row r="175" spans="1:24" ht="30" customHeight="1" thickBot="1" x14ac:dyDescent="0.3">
      <c r="A175" s="43"/>
      <c r="B175" s="45"/>
      <c r="C175" s="25">
        <v>2024</v>
      </c>
      <c r="D175" s="14">
        <f t="shared" si="28"/>
        <v>0</v>
      </c>
      <c r="E175" s="14">
        <v>0</v>
      </c>
      <c r="F175" s="23">
        <v>0</v>
      </c>
      <c r="G175" s="14">
        <v>0</v>
      </c>
      <c r="H175" s="23">
        <v>0</v>
      </c>
      <c r="I175" s="24">
        <v>0</v>
      </c>
      <c r="J175" s="62"/>
    </row>
    <row r="176" spans="1:24" ht="13.5" thickBot="1" x14ac:dyDescent="0.25">
      <c r="A176" s="38" t="s">
        <v>68</v>
      </c>
      <c r="B176" s="39"/>
      <c r="C176" s="16">
        <v>2022</v>
      </c>
      <c r="D176" s="17">
        <f>D173+D170</f>
        <v>1710.1590899999999</v>
      </c>
      <c r="E176" s="17">
        <f t="shared" ref="E176:I176" si="29">E173+E170</f>
        <v>0</v>
      </c>
      <c r="F176" s="17">
        <f t="shared" si="29"/>
        <v>1504.8999999999999</v>
      </c>
      <c r="G176" s="17">
        <f t="shared" si="29"/>
        <v>0</v>
      </c>
      <c r="H176" s="17">
        <f t="shared" si="29"/>
        <v>205.25909000000001</v>
      </c>
      <c r="I176" s="17">
        <f t="shared" si="29"/>
        <v>0</v>
      </c>
      <c r="J176" s="5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13.5" thickBot="1" x14ac:dyDescent="0.25">
      <c r="A177" s="40"/>
      <c r="B177" s="41"/>
      <c r="C177" s="12">
        <v>2023</v>
      </c>
      <c r="D177" s="17">
        <f t="shared" ref="D177:I178" si="30">D174+D171</f>
        <v>904.03</v>
      </c>
      <c r="E177" s="17">
        <f t="shared" si="30"/>
        <v>0</v>
      </c>
      <c r="F177" s="17">
        <f t="shared" si="30"/>
        <v>758.9</v>
      </c>
      <c r="G177" s="17">
        <f t="shared" si="30"/>
        <v>0</v>
      </c>
      <c r="H177" s="17">
        <f t="shared" si="30"/>
        <v>145.13</v>
      </c>
      <c r="I177" s="17">
        <f t="shared" si="30"/>
        <v>0</v>
      </c>
      <c r="J177" s="51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29.25" customHeight="1" thickBot="1" x14ac:dyDescent="0.25">
      <c r="A178" s="40"/>
      <c r="B178" s="41"/>
      <c r="C178" s="12">
        <v>2024</v>
      </c>
      <c r="D178" s="17">
        <f t="shared" si="30"/>
        <v>660.53</v>
      </c>
      <c r="E178" s="17">
        <f t="shared" si="30"/>
        <v>0</v>
      </c>
      <c r="F178" s="17">
        <f t="shared" si="30"/>
        <v>515.9</v>
      </c>
      <c r="G178" s="17">
        <f t="shared" si="30"/>
        <v>0</v>
      </c>
      <c r="H178" s="17">
        <f t="shared" si="30"/>
        <v>144.63</v>
      </c>
      <c r="I178" s="17">
        <f t="shared" si="30"/>
        <v>0</v>
      </c>
      <c r="J178" s="51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15.75" thickBot="1" x14ac:dyDescent="0.3">
      <c r="A179" s="96" t="s">
        <v>13</v>
      </c>
      <c r="B179" s="97"/>
      <c r="C179" s="16">
        <v>2022</v>
      </c>
      <c r="D179" s="14">
        <f>D20+D36+D52+D77+D105+D151+D158+D165+D176</f>
        <v>36861.667000000001</v>
      </c>
      <c r="E179" s="14">
        <f t="shared" ref="E179:I179" si="31">E20+E36+E52+E77+E105+E151+E158+E165+E176</f>
        <v>149.1</v>
      </c>
      <c r="F179" s="14">
        <f t="shared" si="31"/>
        <v>7622.5669999999991</v>
      </c>
      <c r="G179" s="14">
        <f t="shared" si="31"/>
        <v>3458.3</v>
      </c>
      <c r="H179" s="30">
        <f t="shared" si="31"/>
        <v>25631.7</v>
      </c>
      <c r="I179" s="14">
        <f t="shared" si="31"/>
        <v>0</v>
      </c>
      <c r="J179" s="100"/>
    </row>
    <row r="180" spans="1:24" ht="15.75" thickBot="1" x14ac:dyDescent="0.3">
      <c r="A180" s="98"/>
      <c r="B180" s="99"/>
      <c r="C180" s="12">
        <v>2023</v>
      </c>
      <c r="D180" s="14">
        <f>D21+D37+D53+D78+D106+D152+D159+D166+D177</f>
        <v>28943.302</v>
      </c>
      <c r="E180" s="14">
        <f t="shared" ref="E180:I181" si="32">E21+E37+E53+E78+E106+E152+E159+E166+E177</f>
        <v>154.1</v>
      </c>
      <c r="F180" s="14">
        <f t="shared" si="32"/>
        <v>903.80200000000002</v>
      </c>
      <c r="G180" s="14">
        <f t="shared" si="32"/>
        <v>2897.1</v>
      </c>
      <c r="H180" s="14">
        <f t="shared" si="32"/>
        <v>24988.300000000003</v>
      </c>
      <c r="I180" s="14">
        <f t="shared" si="32"/>
        <v>0</v>
      </c>
      <c r="J180" s="101"/>
    </row>
    <row r="181" spans="1:24" s="8" customFormat="1" ht="15" x14ac:dyDescent="0.25">
      <c r="A181" s="98"/>
      <c r="B181" s="99"/>
      <c r="C181" s="12">
        <v>2024</v>
      </c>
      <c r="D181" s="14">
        <f>D22+D38+D54+D79+D107+D153+D160+D167+D178</f>
        <v>28769.102000000003</v>
      </c>
      <c r="E181" s="14">
        <f t="shared" si="32"/>
        <v>159.30000000000001</v>
      </c>
      <c r="F181" s="14">
        <f t="shared" si="32"/>
        <v>660.80200000000002</v>
      </c>
      <c r="G181" s="14">
        <f t="shared" si="32"/>
        <v>2937.1</v>
      </c>
      <c r="H181" s="14">
        <f t="shared" si="32"/>
        <v>25011.900000000005</v>
      </c>
      <c r="I181" s="14">
        <f t="shared" si="32"/>
        <v>0</v>
      </c>
      <c r="J181" s="101"/>
    </row>
  </sheetData>
  <mergeCells count="175">
    <mergeCell ref="A71:A73"/>
    <mergeCell ref="B71:B73"/>
    <mergeCell ref="J71:J73"/>
    <mergeCell ref="A87:A89"/>
    <mergeCell ref="B87:B89"/>
    <mergeCell ref="J87:J89"/>
    <mergeCell ref="A90:A92"/>
    <mergeCell ref="B90:B92"/>
    <mergeCell ref="J90:J92"/>
    <mergeCell ref="A170:A172"/>
    <mergeCell ref="B170:B172"/>
    <mergeCell ref="J170:J172"/>
    <mergeCell ref="A105:B107"/>
    <mergeCell ref="A162:A164"/>
    <mergeCell ref="B162:B164"/>
    <mergeCell ref="J162:J164"/>
    <mergeCell ref="J158:J160"/>
    <mergeCell ref="A96:A98"/>
    <mergeCell ref="B96:B98"/>
    <mergeCell ref="J96:J98"/>
    <mergeCell ref="A99:A101"/>
    <mergeCell ref="B99:B101"/>
    <mergeCell ref="J99:J101"/>
    <mergeCell ref="A102:A104"/>
    <mergeCell ref="A108:J108"/>
    <mergeCell ref="A109:A111"/>
    <mergeCell ref="B109:B111"/>
    <mergeCell ref="J109:J111"/>
    <mergeCell ref="A112:A114"/>
    <mergeCell ref="B112:B114"/>
    <mergeCell ref="J112:J114"/>
    <mergeCell ref="A115:A117"/>
    <mergeCell ref="B115:B117"/>
    <mergeCell ref="J115:J117"/>
    <mergeCell ref="A118:A120"/>
    <mergeCell ref="B118:B120"/>
    <mergeCell ref="B102:B104"/>
    <mergeCell ref="J102:J104"/>
    <mergeCell ref="A77:B79"/>
    <mergeCell ref="J77:J79"/>
    <mergeCell ref="A80:J80"/>
    <mergeCell ref="A81:A83"/>
    <mergeCell ref="B81:B83"/>
    <mergeCell ref="J81:J83"/>
    <mergeCell ref="A84:A86"/>
    <mergeCell ref="B84:B86"/>
    <mergeCell ref="J84:J86"/>
    <mergeCell ref="J118:J120"/>
    <mergeCell ref="A93:A95"/>
    <mergeCell ref="B93:B95"/>
    <mergeCell ref="J93:J95"/>
    <mergeCell ref="B46:B48"/>
    <mergeCell ref="J46:J48"/>
    <mergeCell ref="A49:A51"/>
    <mergeCell ref="B49:B51"/>
    <mergeCell ref="J49:J51"/>
    <mergeCell ref="A62:A64"/>
    <mergeCell ref="B62:B64"/>
    <mergeCell ref="J62:J64"/>
    <mergeCell ref="A65:A67"/>
    <mergeCell ref="B65:B67"/>
    <mergeCell ref="J65:J67"/>
    <mergeCell ref="A68:A70"/>
    <mergeCell ref="A52:B54"/>
    <mergeCell ref="J52:J54"/>
    <mergeCell ref="H1:J1"/>
    <mergeCell ref="A179:B181"/>
    <mergeCell ref="J20:J22"/>
    <mergeCell ref="J179:J181"/>
    <mergeCell ref="A176:B178"/>
    <mergeCell ref="J176:J178"/>
    <mergeCell ref="A20:B22"/>
    <mergeCell ref="B68:B70"/>
    <mergeCell ref="J68:J70"/>
    <mergeCell ref="A74:A76"/>
    <mergeCell ref="B74:B76"/>
    <mergeCell ref="J74:J76"/>
    <mergeCell ref="A165:B167"/>
    <mergeCell ref="J165:J167"/>
    <mergeCell ref="A168:J168"/>
    <mergeCell ref="A169:J169"/>
    <mergeCell ref="A173:A175"/>
    <mergeCell ref="B173:B175"/>
    <mergeCell ref="J173:J175"/>
    <mergeCell ref="J105:J107"/>
    <mergeCell ref="A161:J161"/>
    <mergeCell ref="A36:B38"/>
    <mergeCell ref="J36:J38"/>
    <mergeCell ref="A39:J39"/>
    <mergeCell ref="B40:B42"/>
    <mergeCell ref="J40:J42"/>
    <mergeCell ref="A43:A45"/>
    <mergeCell ref="B43:B45"/>
    <mergeCell ref="A55:J55"/>
    <mergeCell ref="B2:J3"/>
    <mergeCell ref="D5:I5"/>
    <mergeCell ref="J5:J7"/>
    <mergeCell ref="D6:D7"/>
    <mergeCell ref="E6:I6"/>
    <mergeCell ref="B5:B7"/>
    <mergeCell ref="C5:C7"/>
    <mergeCell ref="A5:A7"/>
    <mergeCell ref="A40:A42"/>
    <mergeCell ref="A23:J23"/>
    <mergeCell ref="A24:A26"/>
    <mergeCell ref="B24:B26"/>
    <mergeCell ref="J24:J26"/>
    <mergeCell ref="A33:A35"/>
    <mergeCell ref="B33:B35"/>
    <mergeCell ref="J33:J35"/>
    <mergeCell ref="A9:J9"/>
    <mergeCell ref="A17:A19"/>
    <mergeCell ref="B17:B19"/>
    <mergeCell ref="J17:J19"/>
    <mergeCell ref="A56:A58"/>
    <mergeCell ref="B56:B58"/>
    <mergeCell ref="J56:J58"/>
    <mergeCell ref="A59:A61"/>
    <mergeCell ref="B59:B61"/>
    <mergeCell ref="J59:J61"/>
    <mergeCell ref="J43:J45"/>
    <mergeCell ref="A46:A48"/>
    <mergeCell ref="A27:A29"/>
    <mergeCell ref="B27:B29"/>
    <mergeCell ref="J27:J29"/>
    <mergeCell ref="A11:A13"/>
    <mergeCell ref="B11:B13"/>
    <mergeCell ref="J11:J16"/>
    <mergeCell ref="A30:A32"/>
    <mergeCell ref="B30:B32"/>
    <mergeCell ref="J30:J32"/>
    <mergeCell ref="A14:A16"/>
    <mergeCell ref="A10:J10"/>
    <mergeCell ref="B14:B16"/>
    <mergeCell ref="B130:B132"/>
    <mergeCell ref="J130:J132"/>
    <mergeCell ref="A133:A135"/>
    <mergeCell ref="B133:B135"/>
    <mergeCell ref="J133:J135"/>
    <mergeCell ref="A136:A138"/>
    <mergeCell ref="B136:B138"/>
    <mergeCell ref="J136:J138"/>
    <mergeCell ref="A121:A123"/>
    <mergeCell ref="B121:B123"/>
    <mergeCell ref="J121:J123"/>
    <mergeCell ref="A124:A126"/>
    <mergeCell ref="B124:B126"/>
    <mergeCell ref="J124:J126"/>
    <mergeCell ref="A127:A129"/>
    <mergeCell ref="B127:B129"/>
    <mergeCell ref="J127:J129"/>
    <mergeCell ref="K11:Y13"/>
    <mergeCell ref="K27:Y29"/>
    <mergeCell ref="K30:K32"/>
    <mergeCell ref="K33:K35"/>
    <mergeCell ref="A158:B160"/>
    <mergeCell ref="A145:A147"/>
    <mergeCell ref="B145:B147"/>
    <mergeCell ref="J145:J147"/>
    <mergeCell ref="A148:A150"/>
    <mergeCell ref="B148:B150"/>
    <mergeCell ref="J148:J150"/>
    <mergeCell ref="A151:B153"/>
    <mergeCell ref="J151:J153"/>
    <mergeCell ref="A154:J154"/>
    <mergeCell ref="A139:A141"/>
    <mergeCell ref="B139:B141"/>
    <mergeCell ref="J139:J141"/>
    <mergeCell ref="A142:A144"/>
    <mergeCell ref="B142:B144"/>
    <mergeCell ref="J142:J144"/>
    <mergeCell ref="A155:A157"/>
    <mergeCell ref="B155:B157"/>
    <mergeCell ref="J155:J157"/>
    <mergeCell ref="A130:A132"/>
  </mergeCells>
  <pageMargins left="0.70866141732283472" right="0.31496062992125984" top="0.74803149606299213" bottom="0.15748031496062992" header="0.31496062992125984" footer="0.31496062992125984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2:T151"/>
  <sheetViews>
    <sheetView workbookViewId="0">
      <selection activeCell="C25" sqref="C25:D27"/>
    </sheetView>
  </sheetViews>
  <sheetFormatPr defaultRowHeight="15" x14ac:dyDescent="0.25"/>
  <cols>
    <col min="7" max="20" width="8.85546875" style="4"/>
  </cols>
  <sheetData>
    <row r="22" spans="3:20" x14ac:dyDescent="0.25"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3:20" x14ac:dyDescent="0.25"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3:20" x14ac:dyDescent="0.25">
      <c r="E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3:20" x14ac:dyDescent="0.25">
      <c r="C25" s="105" t="s">
        <v>11</v>
      </c>
      <c r="D25" s="106"/>
      <c r="E25" s="4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3:20" x14ac:dyDescent="0.25">
      <c r="C26" s="107"/>
      <c r="D26" s="108"/>
      <c r="E26" s="4"/>
    </row>
    <row r="27" spans="3:20" x14ac:dyDescent="0.25">
      <c r="C27" s="109"/>
      <c r="D27" s="110"/>
      <c r="E27" s="4"/>
    </row>
    <row r="28" spans="3:20" x14ac:dyDescent="0.25">
      <c r="E28" s="4"/>
    </row>
    <row r="29" spans="3:20" x14ac:dyDescent="0.25">
      <c r="E29" s="4"/>
    </row>
    <row r="30" spans="3:20" ht="72.75" x14ac:dyDescent="0.25">
      <c r="E30" s="7" t="s">
        <v>9</v>
      </c>
    </row>
    <row r="31" spans="3:20" x14ac:dyDescent="0.25">
      <c r="E31" s="1"/>
    </row>
    <row r="32" spans="3:20" x14ac:dyDescent="0.25">
      <c r="E32" s="1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5:20" x14ac:dyDescent="0.25">
      <c r="E33" s="1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5:20" x14ac:dyDescent="0.25">
      <c r="E34" s="1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5:20" x14ac:dyDescent="0.25">
      <c r="E35" s="1"/>
    </row>
    <row r="36" spans="5:20" x14ac:dyDescent="0.25">
      <c r="E36" s="5"/>
    </row>
    <row r="37" spans="5:20" x14ac:dyDescent="0.25">
      <c r="E37" s="5"/>
    </row>
    <row r="38" spans="5:20" x14ac:dyDescent="0.25">
      <c r="E38" s="5"/>
    </row>
    <row r="39" spans="5:20" x14ac:dyDescent="0.25">
      <c r="E39" s="3"/>
    </row>
    <row r="40" spans="5:20" x14ac:dyDescent="0.25">
      <c r="E40" s="1"/>
    </row>
    <row r="41" spans="5:20" x14ac:dyDescent="0.25">
      <c r="E41" s="1"/>
    </row>
    <row r="42" spans="5:20" x14ac:dyDescent="0.25">
      <c r="E42" s="1"/>
    </row>
    <row r="43" spans="5:20" x14ac:dyDescent="0.25">
      <c r="E43" s="1"/>
    </row>
    <row r="44" spans="5:20" x14ac:dyDescent="0.25">
      <c r="E44" s="1"/>
    </row>
    <row r="45" spans="5:20" x14ac:dyDescent="0.25">
      <c r="E45" s="1"/>
      <c r="G45" s="5"/>
      <c r="H45" s="5"/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5:20" x14ac:dyDescent="0.25">
      <c r="E46" s="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5:20" x14ac:dyDescent="0.25">
      <c r="E47" s="2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5:20" x14ac:dyDescent="0.25">
      <c r="E48" s="2"/>
    </row>
    <row r="49" spans="5:5" x14ac:dyDescent="0.25">
      <c r="E49" s="1"/>
    </row>
    <row r="50" spans="5:5" x14ac:dyDescent="0.25">
      <c r="E50" s="4"/>
    </row>
    <row r="51" spans="5:5" x14ac:dyDescent="0.25">
      <c r="E51" s="4"/>
    </row>
    <row r="52" spans="5:5" x14ac:dyDescent="0.25">
      <c r="E52" s="4"/>
    </row>
    <row r="53" spans="5:5" x14ac:dyDescent="0.25">
      <c r="E53" s="4"/>
    </row>
    <row r="54" spans="5:5" x14ac:dyDescent="0.25">
      <c r="E54" s="4"/>
    </row>
    <row r="55" spans="5:5" x14ac:dyDescent="0.25">
      <c r="E55" s="4"/>
    </row>
    <row r="71" spans="7:20" x14ac:dyDescent="0.25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7:20" x14ac:dyDescent="0.25"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7:20" x14ac:dyDescent="0.25"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90" spans="7:20" x14ac:dyDescent="0.25"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7:20" x14ac:dyDescent="0.25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7:20" x14ac:dyDescent="0.25"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136" spans="7:20" x14ac:dyDescent="0.25"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7:20" x14ac:dyDescent="0.25"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7:20" x14ac:dyDescent="0.25"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46" spans="7:20" x14ac:dyDescent="0.25"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7:20" x14ac:dyDescent="0.25"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7:20" x14ac:dyDescent="0.25"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7:20" x14ac:dyDescent="0.25"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7:20" x14ac:dyDescent="0.25"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7:20" x14ac:dyDescent="0.25"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</sheetData>
  <mergeCells count="1">
    <mergeCell ref="C25:D2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7" sqref="C27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2022-02-11T06:08:27Z</dcterms:modified>
</cp:coreProperties>
</file>