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20" windowWidth="10290" windowHeight="763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<sst xmlns="http://schemas.openxmlformats.org/spreadsheetml/2006/main" count="103" uniqueCount="96">
  <si>
    <t>Сумма (тыс.руб.)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</si>
  <si>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</si>
  <si>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</si>
  <si>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</si>
  <si>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</si>
  <si>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>Код бюджетной классификации</t>
  </si>
  <si>
    <t xml:space="preserve">           Источники доходов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</si>
  <si>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</si>
  <si>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</si>
  <si>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</si>
  <si>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сельскохозяйственный налог</t>
  </si>
  <si>
    <t xml:space="preserve"> Налоги на имущество </t>
  </si>
  <si>
    <t xml:space="preserve"> Налог на имущество физических лиц</t>
  </si>
  <si>
    <t xml:space="preserve"> Земельный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</si>
  <si>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</si>
  <si>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</si>
  <si>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Административные платежи и сборы</t>
  </si>
  <si>
    <t xml:space="preserve"> Штрафы, санкции, возмещение ущерба</t>
  </si>
  <si>
    <t xml:space="preserve"> Безвозмездные поступления</t>
  </si>
  <si>
    <t xml:space="preserve"> Безвозмездные поступления от других бюджетов бюджетной системы РФ</t>
  </si>
  <si>
    <t>в том числе</t>
  </si>
  <si>
    <t xml:space="preserve">              Итого доходов</t>
  </si>
  <si>
    <t xml:space="preserve">                                                                          Приложение  2</t>
  </si>
  <si>
    <t>1 16 90050 10 0000 140</t>
  </si>
  <si>
    <t xml:space="preserve"> Дотации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</si>
  <si>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</si>
  <si>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</si>
  <si>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 xml:space="preserve">                                                                          Старопольское сельское поселение</t>
  </si>
  <si>
    <t xml:space="preserve">Доходы бюджета муниципального образования Старопольское сельское поселение </t>
  </si>
  <si>
    <t xml:space="preserve"> 1 00 00000 00 0000 000 </t>
  </si>
  <si>
    <t xml:space="preserve"> 1 01 00000 00 0000 000  </t>
  </si>
  <si>
    <t xml:space="preserve"> 1 01 02000 01 0000 110 </t>
  </si>
  <si>
    <t xml:space="preserve"> 1 06 00000 00 0000 000  </t>
  </si>
  <si>
    <t xml:space="preserve"> 1 06 01000 00 0000 110</t>
  </si>
  <si>
    <t xml:space="preserve"> 1 06 04000 02 0000 110</t>
  </si>
  <si>
    <t xml:space="preserve"> Транспортный налог</t>
  </si>
  <si>
    <t xml:space="preserve"> 1 06 06000 00 0000 110</t>
  </si>
  <si>
    <t xml:space="preserve"> 1 08 00000 00 0000 000</t>
  </si>
  <si>
    <t xml:space="preserve"> 1 11 00000 00 0000 000</t>
  </si>
  <si>
    <t xml:space="preserve"> 1 11 05000 00 0000 120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</si>
  <si>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 в границах поселений, а также средства от продажи права на заключение договоров аренды указанных земельных участков
</t>
  </si>
  <si>
    <t xml:space="preserve"> 1 11 05035 10 0000 120</t>
  </si>
  <si>
    <t xml:space="preserve"> 1 13 00000 00 0000 000</t>
  </si>
  <si>
    <t xml:space="preserve"> 1 14 00000 00 0000 000</t>
  </si>
  <si>
    <t xml:space="preserve"> 1 14 06000 00 0000 430</t>
  </si>
  <si>
    <t xml:space="preserve"> 1 15 00000 00 0000 000</t>
  </si>
  <si>
    <t xml:space="preserve"> 1 15 02050 10 0000 140 </t>
  </si>
  <si>
    <t xml:space="preserve"> 1 16 00000 00 0000 000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</si>
  <si>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</si>
  <si>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</si>
  <si>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</si>
  <si>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2 02 00000 00 0000 000</t>
  </si>
  <si>
    <t xml:space="preserve"> 2 02 01000 00 0000 151</t>
  </si>
  <si>
    <t xml:space="preserve"> 2 02 02000 00 0000 151</t>
  </si>
  <si>
    <t xml:space="preserve"> 2 02 03000 00 0000 151</t>
  </si>
  <si>
    <t xml:space="preserve"> 2 02 04000 00 0000 151</t>
  </si>
  <si>
    <t>Налоговые и неналоговые доходы</t>
  </si>
  <si>
    <t xml:space="preserve"> 1 05 00000 00 0000 000 </t>
  </si>
  <si>
    <t xml:space="preserve"> 1 05 03000 01 0000 110</t>
  </si>
  <si>
    <t xml:space="preserve"> Государственная пошлина</t>
  </si>
  <si>
    <t xml:space="preserve"> на осуществление отдельных государственных полномочий по первичному воинскому учету </t>
  </si>
  <si>
    <t xml:space="preserve">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</si>
  <si>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 </t>
  </si>
  <si>
    <t xml:space="preserve"> 1 11 09045 10 0000 120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</si>
  <si>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</si>
  <si>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Прочие доходы от оказания платных услуг (работ) получателями средств бюджетов поселений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</si>
  <si>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</si>
  <si>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1 11 05013 10 0000 120</t>
  </si>
  <si>
    <t>Прочие поступления от использования имущества находящегося в собственности поселений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</si>
  <si>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</si>
  <si>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 xml:space="preserve"> 1 13 01995 10 0000 130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</si>
  <si>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</t>
  </si>
  <si>
    <t xml:space="preserve">Платежи, взимаемые органами управления (организациями) поселений за выполнение определенных функций
</t>
  </si>
  <si>
    <t>Сланцевского муниципального района Ленинградской области на 2014 год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</si>
  <si>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</si>
  <si>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</si>
  <si>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</si>
  <si>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</si>
  <si>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 xml:space="preserve">от 23.12.2013 г. № 253 </t>
  </si>
  <si>
    <t xml:space="preserve"> 1 17 05000 00 0000 180</t>
  </si>
  <si>
    <t xml:space="preserve">на подготовку и проведение мероприятий, посвященных дню образования Ленинградской области </t>
  </si>
  <si>
    <t>на осуществление отдельных государственных полномочий Ленинградской области в сфере административных правонарушений</t>
  </si>
  <si>
    <t xml:space="preserve"> на реализацию государственной программы "Устойчивое общественное развитие в Ленинградской области" </t>
  </si>
  <si>
    <t>Субсидии бюджетам бюджетной системы Российской Федерации (межбюджетные субсидии)</t>
  </si>
  <si>
    <t xml:space="preserve"> на мероприятия по капитальному ремонту автомобильных дорог общего пользования местного значения</t>
  </si>
  <si>
    <t xml:space="preserve">на осуществление  мероприятий по развитию общественной инфраструктуры </t>
  </si>
  <si>
    <t>на капитальный ремонт объектов в рамках ГП ЛО "Развитие сельского хозяйства ЛО", подпрограмма "Устойчивое развитие сельских территорий ЛО</t>
  </si>
  <si>
    <t>на обеспечение выплат стимулирующего характера работникам муниципальных учреждений культуры ЛО в рамках подпрограммы "Обеспечение условий реализации государственной программы" государственной программы ЛО "Развитие культуры в ЛО"</t>
  </si>
  <si>
    <t xml:space="preserve"> на мероприятия, направленные на безаварийную работу объектов водоснабжения и водоотведения </t>
  </si>
  <si>
    <t xml:space="preserve"> на 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ЛО</t>
  </si>
  <si>
    <t xml:space="preserve"> на поддержку мер по обеспечению сбалансированности бюджетов</t>
  </si>
  <si>
    <t xml:space="preserve"> из регионального фонда финансовой поддержки муниципальных образований</t>
  </si>
  <si>
    <t xml:space="preserve"> из районного фонда финансовой поддержки поселений</t>
  </si>
  <si>
    <t xml:space="preserve"> на реализацию мероприятий федеральной целевой программы "Устойчивое развитие сельских территорий на 2014 - 2017 годы и на период до 2020 года"</t>
  </si>
  <si>
    <t xml:space="preserve">  на грантовую поддержку местных инициатив граждан, проживающих в сельской местности в рамках подпрограммы "Устойчивое развитие сельских территорий ЛО" ГП ЛО "Развитие сельского хозяйства ЛО" </t>
  </si>
  <si>
    <t xml:space="preserve">                                                                                                   (в редакции решений совета депутатов от 03.02.2014 № 262, от 05.03.2014 № 273, от 12.05.2014 № 287, от 04.06.2014 г. № 296, от 23.06.2014 № 300, от 15.07.2014 № 301, от 25.08.2014 № 311, от 02.09.2014 № 312, от 12.09.2014 № 313, от 29.10.2014 № 8, от 17.11.2014 №10, от 05.12.2014 № 24 )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</si>
</sst>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8">
    <font>
      <sz val="10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3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11" xfId="0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/>
    </xf>
    <xf numFmtId="0" fontId="5" fillId="0" borderId="0" xfId="0" applyFont="1" applyAlignment="1">
      <alignment horizontal="center"/>
    </xf>
    <xf numFmtId="0" fontId="10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vertical="justify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179" fontId="3" fillId="0" borderId="13" xfId="0" applyNumberFormat="1" applyFont="1" applyBorder="1" applyAlignment="1">
      <alignment/>
    </xf>
    <xf numFmtId="0" fontId="0" fillId="0" borderId="12" xfId="0" applyBorder="1" applyAlignment="1">
      <alignment/>
    </xf>
    <xf numFmtId="179" fontId="0" fillId="0" borderId="13" xfId="0" applyNumberFormat="1" applyBorder="1" applyAlignment="1">
      <alignment/>
    </xf>
    <xf numFmtId="0" fontId="0" fillId="0" borderId="12" xfId="0" applyFont="1" applyBorder="1" applyAlignment="1">
      <alignment/>
    </xf>
    <xf numFmtId="179" fontId="0" fillId="0" borderId="13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4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179" fontId="7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179" fontId="0" fillId="0" borderId="13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179" fontId="0" fillId="0" borderId="13" xfId="0" applyNumberFormat="1" applyFill="1" applyBorder="1" applyAlignment="1">
      <alignment/>
    </xf>
    <xf numFmtId="179" fontId="0" fillId="0" borderId="14" xfId="0" applyNumberFormat="1" applyBorder="1" applyAlignment="1">
      <alignment/>
    </xf>
    <xf numFmtId="179" fontId="0" fillId="0" borderId="15" xfId="0" applyNumberForma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179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179" fontId="2" fillId="0" borderId="21" xfId="0" applyNumberFormat="1" applyFont="1" applyBorder="1" applyAlignment="1">
      <alignment horizontal="right" wrapText="1"/>
    </xf>
    <xf numFmtId="0" fontId="0" fillId="0" borderId="10" xfId="0" applyFont="1" applyFill="1" applyBorder="1" applyAlignment="1">
      <alignment/>
    </xf>
    <xf numFmtId="0" fontId="12" fillId="0" borderId="1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0" fillId="0" borderId="12" xfId="0" applyFont="1" applyFill="1" applyBorder="1" applyAlignment="1">
      <alignment horizontal="center"/>
    </xf>
    <xf numFmtId="179" fontId="0" fillId="0" borderId="13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0" fillId="0" borderId="20" xfId="0" applyFont="1" applyBorder="1" applyAlignment="1">
      <alignment vertical="justify" wrapText="1"/>
    </xf>
    <xf numFmtId="0" fontId="0" fillId="0" borderId="1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173" fontId="3" fillId="0" borderId="24" xfId="0" applyNumberFormat="1" applyFont="1" applyBorder="1" applyAlignment="1">
      <alignment horizontal="center" wrapText="1"/>
    </xf>
    <xf numFmtId="173" fontId="3" fillId="0" borderId="18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68"/>
  <sheetViews>
    <sheetView tabSelected="1" zoomScalePageLayoutView="0" workbookViewId="0" topLeftCell="A1">
      <selection activeCell="A9" sqref="A9:C9"/>
    </sheetView>
  </sheetViews>
  <sheetFormatPr defaultColWidth="9.00390625" defaultRowHeight="12.75"/>
  <cols>
    <col min="1" max="1" width="21.75390625" style="0" customWidth="1"/>
    <col min="2" max="2" width="93.125" style="0" customWidth="1"/>
    <col min="3" max="3" width="18.00390625" style="6" customWidth="1"/>
  </cols>
  <sheetData>
    <row r="2" ht="15">
      <c r="C2" s="15" t="s">
        <v>22</v>
      </c>
    </row>
    <row r="3" ht="15">
      <c r="C3" s="15" t="s">
        <v>1</v>
      </c>
    </row>
    <row r="4" ht="15">
      <c r="C4" s="15" t="s">
        <v>2</v>
      </c>
    </row>
    <row r="5" ht="15">
      <c r="C5" s="15" t="s">
        <v>27</v>
      </c>
    </row>
    <row r="6" ht="15">
      <c r="C6" s="15" t="s">
        <v>3</v>
      </c>
    </row>
    <row r="7" ht="15">
      <c r="C7" s="15" t="s">
        <v>4</v>
      </c>
    </row>
    <row r="8" ht="15">
      <c r="C8" s="15" t="s">
        <v>78</v>
      </c>
    </row>
    <row r="9" spans="1:3" ht="49.5" customHeight="1">
      <c r="A9" s="65" t="s">
        <v>95</v>
      </c>
      <c r="B9" s="65"/>
      <c r="C9" s="65"/>
    </row>
    <row r="11" spans="1:3" ht="18">
      <c r="A11" s="58" t="s">
        <v>28</v>
      </c>
      <c r="B11" s="58"/>
      <c r="C11" s="58"/>
    </row>
    <row r="12" spans="1:3" ht="18">
      <c r="A12" s="58" t="s">
        <v>73</v>
      </c>
      <c r="B12" s="58"/>
      <c r="C12" s="58"/>
    </row>
    <row r="13" spans="1:3" ht="15" thickBot="1">
      <c r="A13" s="11"/>
      <c r="B13" s="11"/>
      <c r="C13" s="11"/>
    </row>
    <row r="14" spans="1:3" s="16" customFormat="1" ht="12.75">
      <c r="A14" s="59" t="s">
        <v>5</v>
      </c>
      <c r="B14" s="61" t="s">
        <v>6</v>
      </c>
      <c r="C14" s="63" t="s">
        <v>0</v>
      </c>
    </row>
    <row r="15" spans="1:3" s="16" customFormat="1" ht="18" customHeight="1" thickBot="1">
      <c r="A15" s="60"/>
      <c r="B15" s="62"/>
      <c r="C15" s="64"/>
    </row>
    <row r="16" spans="1:3" ht="18" customHeight="1">
      <c r="A16" s="41" t="s">
        <v>29</v>
      </c>
      <c r="B16" s="42" t="s">
        <v>56</v>
      </c>
      <c r="C16" s="43">
        <f>C17+C21+C23+C27+C29+C36+C38+C34+C40+C19+C43</f>
        <v>10565.300000000001</v>
      </c>
    </row>
    <row r="17" spans="1:3" ht="16.5" customHeight="1">
      <c r="A17" s="17" t="s">
        <v>30</v>
      </c>
      <c r="B17" s="3" t="s">
        <v>7</v>
      </c>
      <c r="C17" s="18">
        <f>SUM(C18:C18)</f>
        <v>1164.2</v>
      </c>
    </row>
    <row r="18" spans="1:3" ht="12.75">
      <c r="A18" s="19" t="s">
        <v>31</v>
      </c>
      <c r="B18" s="1" t="s">
        <v>8</v>
      </c>
      <c r="C18" s="20">
        <f>838.1+164+162.1</f>
        <v>1164.2</v>
      </c>
    </row>
    <row r="19" spans="1:3" ht="12.75">
      <c r="A19" s="51" t="s">
        <v>74</v>
      </c>
      <c r="B19" s="49" t="s">
        <v>75</v>
      </c>
      <c r="C19" s="26">
        <f>C20</f>
        <v>2395.1000000000004</v>
      </c>
    </row>
    <row r="20" spans="1:3" ht="12.75">
      <c r="A20" s="50" t="s">
        <v>76</v>
      </c>
      <c r="B20" s="1" t="s">
        <v>77</v>
      </c>
      <c r="C20" s="20">
        <f>2672.8-277.7</f>
        <v>2395.1000000000004</v>
      </c>
    </row>
    <row r="21" spans="1:3" ht="16.5" customHeight="1">
      <c r="A21" s="17" t="s">
        <v>57</v>
      </c>
      <c r="B21" s="3" t="s">
        <v>9</v>
      </c>
      <c r="C21" s="18">
        <f>SUM(C22:C22)</f>
        <v>34.6</v>
      </c>
    </row>
    <row r="22" spans="1:3" ht="16.5" customHeight="1">
      <c r="A22" s="19" t="s">
        <v>58</v>
      </c>
      <c r="B22" s="1" t="s">
        <v>10</v>
      </c>
      <c r="C22" s="20">
        <f>22+12.6</f>
        <v>34.6</v>
      </c>
    </row>
    <row r="23" spans="1:3" ht="16.5" customHeight="1">
      <c r="A23" s="17" t="s">
        <v>32</v>
      </c>
      <c r="B23" s="3" t="s">
        <v>11</v>
      </c>
      <c r="C23" s="18">
        <f>SUM(C24:C26)</f>
        <v>2244.7</v>
      </c>
    </row>
    <row r="24" spans="1:3" ht="16.5" customHeight="1">
      <c r="A24" s="21" t="s">
        <v>33</v>
      </c>
      <c r="B24" s="4" t="s">
        <v>12</v>
      </c>
      <c r="C24" s="22">
        <v>243</v>
      </c>
    </row>
    <row r="25" spans="1:3" ht="15" customHeight="1">
      <c r="A25" s="23" t="s">
        <v>34</v>
      </c>
      <c r="B25" s="4" t="s">
        <v>35</v>
      </c>
      <c r="C25" s="22">
        <f>542+103.3+15</f>
        <v>660.3</v>
      </c>
    </row>
    <row r="26" spans="1:3" ht="16.5" customHeight="1">
      <c r="A26" s="19" t="s">
        <v>36</v>
      </c>
      <c r="B26" s="1" t="s">
        <v>13</v>
      </c>
      <c r="C26" s="20">
        <f>996.4+80+180+85</f>
        <v>1341.4</v>
      </c>
    </row>
    <row r="27" spans="1:3" ht="15.75" customHeight="1">
      <c r="A27" s="17" t="s">
        <v>37</v>
      </c>
      <c r="B27" s="3" t="s">
        <v>59</v>
      </c>
      <c r="C27" s="18">
        <f>C28</f>
        <v>17.9</v>
      </c>
    </row>
    <row r="28" spans="1:3" ht="39" customHeight="1">
      <c r="A28" s="24" t="s">
        <v>61</v>
      </c>
      <c r="B28" s="57" t="s">
        <v>62</v>
      </c>
      <c r="C28" s="25">
        <f>12+5.9</f>
        <v>17.9</v>
      </c>
    </row>
    <row r="29" spans="1:4" ht="24.75" customHeight="1">
      <c r="A29" s="17" t="s">
        <v>38</v>
      </c>
      <c r="B29" s="3" t="s">
        <v>14</v>
      </c>
      <c r="C29" s="26">
        <f>C30+C33</f>
        <v>3122.9</v>
      </c>
      <c r="D29" s="5"/>
    </row>
    <row r="30" spans="1:3" ht="53.25" customHeight="1">
      <c r="A30" s="27" t="s">
        <v>39</v>
      </c>
      <c r="B30" s="12" t="s">
        <v>66</v>
      </c>
      <c r="C30" s="28">
        <f>C31+C32</f>
        <v>3030.4</v>
      </c>
    </row>
    <row r="31" spans="1:3" ht="40.5" customHeight="1">
      <c r="A31" s="19" t="s">
        <v>67</v>
      </c>
      <c r="B31" s="56" t="s">
        <v>40</v>
      </c>
      <c r="C31" s="20">
        <f>745.4+35+60</f>
        <v>840.4</v>
      </c>
    </row>
    <row r="32" spans="1:3" ht="38.25">
      <c r="A32" s="29" t="s">
        <v>41</v>
      </c>
      <c r="B32" s="2" t="s">
        <v>64</v>
      </c>
      <c r="C32" s="30">
        <f>1590+600</f>
        <v>2190</v>
      </c>
    </row>
    <row r="33" spans="1:3" ht="39.75" customHeight="1">
      <c r="A33" s="29" t="s">
        <v>63</v>
      </c>
      <c r="B33" s="56" t="s">
        <v>68</v>
      </c>
      <c r="C33" s="25">
        <f>35.5+12+15+15+15</f>
        <v>92.5</v>
      </c>
    </row>
    <row r="34" spans="1:3" ht="21" customHeight="1">
      <c r="A34" s="31" t="s">
        <v>42</v>
      </c>
      <c r="B34" s="46" t="s">
        <v>69</v>
      </c>
      <c r="C34" s="32">
        <f>C35</f>
        <v>480</v>
      </c>
    </row>
    <row r="35" spans="1:3" ht="18" customHeight="1">
      <c r="A35" s="44" t="s">
        <v>70</v>
      </c>
      <c r="B35" s="45" t="s">
        <v>65</v>
      </c>
      <c r="C35" s="30">
        <v>480</v>
      </c>
    </row>
    <row r="36" spans="1:3" ht="20.25" customHeight="1">
      <c r="A36" s="31" t="s">
        <v>43</v>
      </c>
      <c r="B36" s="8" t="s">
        <v>15</v>
      </c>
      <c r="C36" s="33">
        <f>SUM(C37)</f>
        <v>996.3000000000001</v>
      </c>
    </row>
    <row r="37" spans="1:3" ht="23.25" customHeight="1">
      <c r="A37" s="34" t="s">
        <v>44</v>
      </c>
      <c r="B37" s="13" t="s">
        <v>71</v>
      </c>
      <c r="C37" s="35">
        <f>270+670.7+18.5+37+0.1</f>
        <v>996.3000000000001</v>
      </c>
    </row>
    <row r="38" spans="1:3" ht="16.5" customHeight="1">
      <c r="A38" s="31" t="s">
        <v>45</v>
      </c>
      <c r="B38" s="8" t="s">
        <v>16</v>
      </c>
      <c r="C38" s="32">
        <f>C39</f>
        <v>7</v>
      </c>
    </row>
    <row r="39" spans="1:3" ht="26.25" customHeight="1">
      <c r="A39" s="23" t="s">
        <v>46</v>
      </c>
      <c r="B39" s="14" t="s">
        <v>72</v>
      </c>
      <c r="C39" s="30">
        <v>7</v>
      </c>
    </row>
    <row r="40" spans="1:3" ht="17.25" customHeight="1">
      <c r="A40" s="31" t="s">
        <v>47</v>
      </c>
      <c r="B40" s="8" t="s">
        <v>17</v>
      </c>
      <c r="C40" s="32">
        <f>C42</f>
        <v>2.5999999999999996</v>
      </c>
    </row>
    <row r="41" spans="1:3" ht="12.75" customHeight="1" hidden="1">
      <c r="A41" s="31" t="s">
        <v>48</v>
      </c>
      <c r="B41" s="8" t="s">
        <v>49</v>
      </c>
      <c r="C41" s="32">
        <v>0</v>
      </c>
    </row>
    <row r="42" spans="1:3" ht="12.75" customHeight="1">
      <c r="A42" s="47" t="s">
        <v>23</v>
      </c>
      <c r="B42" s="13" t="s">
        <v>17</v>
      </c>
      <c r="C42" s="48">
        <f>10-7.4</f>
        <v>2.5999999999999996</v>
      </c>
    </row>
    <row r="43" spans="1:3" ht="16.5" customHeight="1">
      <c r="A43" s="52" t="s">
        <v>48</v>
      </c>
      <c r="B43" s="53" t="s">
        <v>49</v>
      </c>
      <c r="C43" s="32">
        <f>C44</f>
        <v>100</v>
      </c>
    </row>
    <row r="44" spans="1:3" ht="15" customHeight="1">
      <c r="A44" s="54" t="s">
        <v>79</v>
      </c>
      <c r="B44" s="55" t="s">
        <v>49</v>
      </c>
      <c r="C44" s="30">
        <v>100</v>
      </c>
    </row>
    <row r="45" spans="1:3" ht="15.75" customHeight="1">
      <c r="A45" s="31" t="s">
        <v>50</v>
      </c>
      <c r="B45" s="8" t="s">
        <v>18</v>
      </c>
      <c r="C45" s="32">
        <f>C46</f>
        <v>38139.100000000006</v>
      </c>
    </row>
    <row r="46" spans="1:4" ht="15" customHeight="1">
      <c r="A46" s="31" t="s">
        <v>51</v>
      </c>
      <c r="B46" s="8" t="s">
        <v>19</v>
      </c>
      <c r="C46" s="32">
        <f>C47+C51+C60+C63</f>
        <v>38139.100000000006</v>
      </c>
      <c r="D46" s="5"/>
    </row>
    <row r="47" spans="1:3" ht="15.75" customHeight="1">
      <c r="A47" s="34" t="s">
        <v>52</v>
      </c>
      <c r="B47" s="9" t="s">
        <v>24</v>
      </c>
      <c r="C47" s="35">
        <f>C48+C50+C49</f>
        <v>10213.5</v>
      </c>
    </row>
    <row r="48" spans="1:3" ht="16.5" customHeight="1">
      <c r="A48" s="19" t="s">
        <v>20</v>
      </c>
      <c r="B48" s="7" t="s">
        <v>91</v>
      </c>
      <c r="C48" s="20">
        <v>5300.1</v>
      </c>
    </row>
    <row r="49" spans="1:3" ht="15.75" customHeight="1">
      <c r="A49" s="19"/>
      <c r="B49" s="7" t="s">
        <v>92</v>
      </c>
      <c r="C49" s="20">
        <f>4256.2+379.5</f>
        <v>4635.7</v>
      </c>
    </row>
    <row r="50" spans="1:3" ht="15.75" customHeight="1">
      <c r="A50" s="19"/>
      <c r="B50" s="7" t="s">
        <v>90</v>
      </c>
      <c r="C50" s="20">
        <v>277.7</v>
      </c>
    </row>
    <row r="51" spans="1:3" ht="18.75" customHeight="1">
      <c r="A51" s="19" t="s">
        <v>53</v>
      </c>
      <c r="B51" s="7" t="s">
        <v>83</v>
      </c>
      <c r="C51" s="20">
        <f>SUM(C52:C59)</f>
        <v>26397.700000000004</v>
      </c>
    </row>
    <row r="52" spans="1:3" ht="24" customHeight="1">
      <c r="A52" s="19" t="s">
        <v>20</v>
      </c>
      <c r="B52" s="7" t="s">
        <v>82</v>
      </c>
      <c r="C52" s="36">
        <v>2035.7</v>
      </c>
    </row>
    <row r="53" spans="1:3" ht="25.5">
      <c r="A53" s="19"/>
      <c r="B53" s="7" t="s">
        <v>86</v>
      </c>
      <c r="C53" s="36">
        <f>3000+14791.9</f>
        <v>17791.9</v>
      </c>
    </row>
    <row r="54" spans="1:3" ht="38.25">
      <c r="A54" s="19"/>
      <c r="B54" s="7" t="s">
        <v>87</v>
      </c>
      <c r="C54" s="36">
        <v>1047</v>
      </c>
    </row>
    <row r="55" spans="1:3" ht="14.25" customHeight="1">
      <c r="A55" s="19"/>
      <c r="B55" s="7" t="s">
        <v>84</v>
      </c>
      <c r="C55" s="36">
        <v>1097.6</v>
      </c>
    </row>
    <row r="56" spans="1:3" ht="25.5">
      <c r="A56" s="19"/>
      <c r="B56" s="7" t="s">
        <v>89</v>
      </c>
      <c r="C56" s="36">
        <f>952.3-0.1</f>
        <v>952.1999999999999</v>
      </c>
    </row>
    <row r="57" spans="1:3" ht="12.75">
      <c r="A57" s="19"/>
      <c r="B57" s="7" t="s">
        <v>88</v>
      </c>
      <c r="C57" s="36">
        <v>1330.4</v>
      </c>
    </row>
    <row r="58" spans="1:3" ht="25.5">
      <c r="A58" s="19"/>
      <c r="B58" s="7" t="s">
        <v>93</v>
      </c>
      <c r="C58" s="36">
        <v>642.9</v>
      </c>
    </row>
    <row r="59" spans="1:3" ht="24" customHeight="1">
      <c r="A59" s="19"/>
      <c r="B59" s="7" t="s">
        <v>94</v>
      </c>
      <c r="C59" s="36">
        <v>1500</v>
      </c>
    </row>
    <row r="60" spans="1:3" s="10" customFormat="1" ht="16.5" customHeight="1">
      <c r="A60" s="19" t="s">
        <v>54</v>
      </c>
      <c r="B60" s="7" t="s">
        <v>25</v>
      </c>
      <c r="C60" s="36">
        <f>C61+C62</f>
        <v>627.9000000000001</v>
      </c>
    </row>
    <row r="61" spans="1:3" s="10" customFormat="1" ht="16.5" customHeight="1">
      <c r="A61" s="19" t="s">
        <v>20</v>
      </c>
      <c r="B61" s="7" t="s">
        <v>60</v>
      </c>
      <c r="C61" s="36">
        <f>205.7-6</f>
        <v>199.7</v>
      </c>
    </row>
    <row r="62" spans="1:3" s="10" customFormat="1" ht="24" customHeight="1">
      <c r="A62" s="19"/>
      <c r="B62" s="7" t="s">
        <v>81</v>
      </c>
      <c r="C62" s="36">
        <f>428.1+0.1</f>
        <v>428.20000000000005</v>
      </c>
    </row>
    <row r="63" spans="1:3" s="10" customFormat="1" ht="15" customHeight="1">
      <c r="A63" s="19" t="s">
        <v>55</v>
      </c>
      <c r="B63" s="7" t="s">
        <v>26</v>
      </c>
      <c r="C63" s="36">
        <f>C64+C65</f>
        <v>900</v>
      </c>
    </row>
    <row r="64" spans="1:3" s="10" customFormat="1" ht="18.75" customHeight="1">
      <c r="A64" s="19" t="s">
        <v>20</v>
      </c>
      <c r="B64" s="9" t="s">
        <v>80</v>
      </c>
      <c r="C64" s="37">
        <v>400</v>
      </c>
    </row>
    <row r="65" spans="1:3" s="10" customFormat="1" ht="18.75" customHeight="1">
      <c r="A65" s="19"/>
      <c r="B65" s="9" t="s">
        <v>85</v>
      </c>
      <c r="C65" s="37">
        <v>500</v>
      </c>
    </row>
    <row r="66" spans="1:3" s="10" customFormat="1" ht="15" customHeight="1" thickBot="1">
      <c r="A66" s="38" t="s">
        <v>21</v>
      </c>
      <c r="B66" s="39"/>
      <c r="C66" s="40">
        <f>C45+C16</f>
        <v>48704.40000000001</v>
      </c>
    </row>
    <row r="67" spans="1:3" s="10" customFormat="1" ht="15" customHeight="1">
      <c r="A67"/>
      <c r="B67"/>
      <c r="C67" s="6"/>
    </row>
    <row r="68" spans="1:3" s="10" customFormat="1" ht="15" customHeight="1">
      <c r="A68"/>
      <c r="B68"/>
      <c r="C68" s="6"/>
    </row>
    <row r="69" ht="15" customHeight="1"/>
    <row r="70" ht="15" customHeight="1"/>
  </sheetData>
  <sheetProtection/>
  <mergeCells count="6">
    <mergeCell ref="A11:C11"/>
    <mergeCell ref="A12:C12"/>
    <mergeCell ref="A14:A15"/>
    <mergeCell ref="B14:B15"/>
    <mergeCell ref="C14:C15"/>
    <mergeCell ref="A9:C9"/>
  </mergeCells>
  <printOptions/>
  <pageMargins left="0.984251968503937" right="0.24" top="0.3937007874015748" bottom="0.3937007874015748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Windows User</cp:lastModifiedBy>
  <cp:lastPrinted>2014-12-25T13:32:20Z</cp:lastPrinted>
  <dcterms:created xsi:type="dcterms:W3CDTF">2005-12-20T08:48:21Z</dcterms:created>
  <dcterms:modified xsi:type="dcterms:W3CDTF">2015-01-14T10:30:54Z</dcterms:modified>
  <cp:category/>
  <cp:version/>
  <cp:contentType/>
  <cp:contentStatus/>
</cp:coreProperties>
</file>