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<sst xmlns="http://schemas.openxmlformats.org/spreadsheetml/2006/main" count="97" uniqueCount="93">
  <si>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</si>
  <si>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</si>
  <si>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</si>
  <si>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</si>
  <si>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</si>
  <si>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</si>
  <si>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</si>
  <si>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</si>
  <si>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</si>
  <si>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</si>
  <si>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</si>
  <si>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</si>
  <si>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</si>
  <si>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</si>
  <si>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</si>
  <si>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</si>
  <si>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</si>
  <si>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</si>
  <si>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</si>
  <si>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</si>
  <si>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</si>
  <si>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</si>
  <si>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</si>
  <si>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</si>
  <si>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</si>
  <si>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</si>
  <si>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Прочие неналоговые доходы</t>
  </si>
  <si>
    <t>Налоговые и неналоговые доходы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</si>
  <si>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</si>
  <si>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</si>
  <si>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</si>
  <si>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</si>
  <si>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</si>
  <si>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 автономных учреждений, а также имущества муниципальных унитарных предприятий, в том числе казенных)
</t>
  </si>
  <si>
    <t xml:space="preserve"> на предоставление субсидий на оплату ЖКУ и благоустройство территории</t>
  </si>
  <si>
    <t xml:space="preserve"> на обеспечение мероприятий по капитальному ремонту многоквартирных домов за счет средств Фонда</t>
  </si>
  <si>
    <t xml:space="preserve"> на обеспечение мероприятий по капитальному ремонту многоквартирных домов за счет средств бюджета субъекта РФ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</si>
  <si>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</si>
  <si>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</si>
  <si>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</si>
  <si>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</si>
  <si>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Старопольское сельское поселение</t>
  </si>
  <si>
    <t xml:space="preserve">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</si>
  <si>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Ленинградской области</t>
  </si>
  <si>
    <t>Исполнено, тыс.руб.</t>
  </si>
  <si>
    <t>Назначено, тыс.руб.</t>
  </si>
  <si>
    <t xml:space="preserve">                                                                                            Приложение  3</t>
  </si>
  <si>
    <t xml:space="preserve">000  1 00 00000 00 0000 000 </t>
  </si>
  <si>
    <t xml:space="preserve"> 000 1 01 00000 00 0000 000  </t>
  </si>
  <si>
    <t xml:space="preserve"> 000 1 01 02000 01 0000 110 </t>
  </si>
  <si>
    <t xml:space="preserve"> 000 1 05 00000 00 0000 000 </t>
  </si>
  <si>
    <t xml:space="preserve"> 000 1 05 03000 01 0000 110</t>
  </si>
  <si>
    <t xml:space="preserve"> 000 1 06 00000 00 0000 000  </t>
  </si>
  <si>
    <t xml:space="preserve"> 000 1 06 01000 00 0000 110</t>
  </si>
  <si>
    <t xml:space="preserve"> 000 1 06 04000 02 0000 110</t>
  </si>
  <si>
    <t xml:space="preserve"> 000 1 06 06000 00 0000 110</t>
  </si>
  <si>
    <t xml:space="preserve"> 000 1 08 00000 00 0000 000</t>
  </si>
  <si>
    <t xml:space="preserve"> 000 1 08 04020 01 0000 110</t>
  </si>
  <si>
    <t xml:space="preserve"> 000 1 11 00000 00 0000 000</t>
  </si>
  <si>
    <t xml:space="preserve"> 000 1 11 05000 00 0000 120</t>
  </si>
  <si>
    <t xml:space="preserve"> 000 1 11 05010 10 0000 120</t>
  </si>
  <si>
    <t xml:space="preserve"> 000 1 11 05035 10 0000 120</t>
  </si>
  <si>
    <t xml:space="preserve"> 000 1 11 09045 10 0000 120</t>
  </si>
  <si>
    <t xml:space="preserve"> 000 1 13 00000 00 0000 000</t>
  </si>
  <si>
    <t xml:space="preserve"> 000 1 13 03000 00 0000 130</t>
  </si>
  <si>
    <t xml:space="preserve"> 000 1 19 00000 00 0000 000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</si>
  <si>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</si>
  <si>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000 1 19 05000 10 0000 151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</si>
  <si>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</si>
  <si>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000 1 14 00000 00 0000 000</t>
  </si>
  <si>
    <t xml:space="preserve"> 000 1 14 06000 00 0000 430</t>
  </si>
  <si>
    <t xml:space="preserve"> 000 1 17 00000 00 0000 000</t>
  </si>
  <si>
    <t xml:space="preserve"> 000 2 00 00000 00 0000 000</t>
  </si>
  <si>
    <t xml:space="preserve"> 000 2 02 00000 00 0000 000</t>
  </si>
  <si>
    <t xml:space="preserve"> 000 2 02 01000 00 0000 151</t>
  </si>
  <si>
    <t xml:space="preserve"> 000 2 02 02000 00 0000 151</t>
  </si>
  <si>
    <t xml:space="preserve"> 000 2 02 03000 00 0000 151</t>
  </si>
  <si>
    <t xml:space="preserve"> 000 2 02 04000 00 0000 151</t>
  </si>
  <si>
    <t xml:space="preserve">                                  по кодам классификации доходов бюджетов</t>
  </si>
  <si>
    <t xml:space="preserve">            Доходы бюджета муниципального образования Старопольское сельское поселение </t>
  </si>
  <si>
    <t xml:space="preserve"> 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</si>
  <si>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материальных запасов по указанному имуществу</t>
  </si>
  <si>
    <t xml:space="preserve"> на выполнение передаваемых  полномочий субъектов РФ</t>
  </si>
  <si>
    <t xml:space="preserve">                                                                                            от   .2013г.  № </t>
  </si>
  <si>
    <t xml:space="preserve">              Сланцевского муниципального района Ленинградской области за 2012 год</t>
  </si>
  <si>
    <t xml:space="preserve"> 000 1 16 00000 00 0000 000</t>
  </si>
  <si>
    <t>Штрафы,санкции, возмещение ущерба</t>
  </si>
  <si>
    <t xml:space="preserve"> 000 1 16 90050 10 0000 140 </t>
  </si>
  <si>
    <t>Прочие поступления от денежных взысканий (штрафов) и иных сумм в возмещение ущерба, зачисляемые в бюджеты поселений</t>
  </si>
  <si>
    <t>прочие субсидии бюджетам поселений</t>
  </si>
  <si>
    <t>прочие межбюджетные трансферты, передаваемые бюджетам поселений</t>
  </si>
  <si>
    <t>000 2 19 05000 00 0000 151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</si>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</sst>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6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71" fontId="5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1" fontId="6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5" fillId="0" borderId="10" xfId="0" applyNumberFormat="1" applyFon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71" fontId="0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/>
    </xf>
    <xf numFmtId="171" fontId="5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171" fontId="6" fillId="0" borderId="12" xfId="0" applyNumberFormat="1" applyFont="1" applyBorder="1" applyAlignment="1">
      <alignment/>
    </xf>
    <xf numFmtId="0" fontId="0" fillId="0" borderId="10" xfId="0" applyFont="1" applyBorder="1" applyAlignment="1">
      <alignment vertical="justify" wrapText="1"/>
    </xf>
    <xf numFmtId="0" fontId="0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171" fontId="5" fillId="0" borderId="12" xfId="0" applyNumberFormat="1" applyFont="1" applyFill="1" applyBorder="1" applyAlignment="1">
      <alignment/>
    </xf>
    <xf numFmtId="171" fontId="2" fillId="0" borderId="12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71" fontId="0" fillId="0" borderId="12" xfId="0" applyNumberFormat="1" applyFill="1" applyBorder="1" applyAlignment="1">
      <alignment/>
    </xf>
    <xf numFmtId="171" fontId="0" fillId="0" borderId="12" xfId="0" applyNumberForma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171" fontId="1" fillId="0" borderId="14" xfId="0" applyNumberFormat="1" applyFont="1" applyBorder="1" applyAlignment="1">
      <alignment horizontal="right" wrapText="1"/>
    </xf>
    <xf numFmtId="171" fontId="1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171" fontId="0" fillId="0" borderId="17" xfId="0" applyNumberForma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2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0" fontId="2" fillId="0" borderId="10" xfId="0" applyFont="1" applyBorder="1" applyAlignment="1">
      <alignment wrapText="1"/>
    </xf>
    <xf numFmtId="165" fontId="0" fillId="0" borderId="22" xfId="0" applyNumberFormat="1" applyBorder="1" applyAlignment="1">
      <alignment horizontal="center" wrapText="1"/>
    </xf>
    <xf numFmtId="165" fontId="0" fillId="0" borderId="23" xfId="0" applyNumberForma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5" fontId="0" fillId="0" borderId="26" xfId="0" applyNumberFormat="1" applyBorder="1" applyAlignment="1">
      <alignment horizontal="center" wrapText="1"/>
    </xf>
    <xf numFmtId="165" fontId="0" fillId="0" borderId="27" xfId="0" applyNumberFormat="1" applyBorder="1" applyAlignment="1">
      <alignment horizontal="center" wrapText="1"/>
    </xf>
    <xf numFmtId="0" fontId="2" fillId="0" borderId="12" xfId="0" applyFont="1" applyBorder="1" applyAlignment="1">
      <alignment/>
    </xf>
    <xf numFmtId="0" fontId="0" fillId="0" borderId="10" xfId="0" applyFill="1" applyBorder="1" applyAlignment="1">
      <alignment vertical="justify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2"/>
  <sheetViews>
    <sheetView tabSelected="1" zoomScalePageLayoutView="0" workbookViewId="0" topLeftCell="A47">
      <selection activeCell="B61" sqref="B61"/>
    </sheetView>
  </sheetViews>
  <sheetFormatPr defaultColWidth="9.00390625" defaultRowHeight="12.75"/>
  <cols>
    <col min="1" max="1" width="25.00390625" style="0" customWidth="1"/>
    <col min="2" max="2" width="80.625" style="0" customWidth="1"/>
    <col min="3" max="3" width="0.37109375" style="6" hidden="1" customWidth="1"/>
    <col min="4" max="4" width="17.75390625" style="0" customWidth="1"/>
  </cols>
  <sheetData>
    <row r="2" ht="12.75">
      <c r="D2" s="25" t="s">
        <v>46</v>
      </c>
    </row>
    <row r="3" ht="14.25" customHeight="1">
      <c r="D3" s="25" t="s">
        <v>39</v>
      </c>
    </row>
    <row r="4" ht="12.75">
      <c r="D4" s="25" t="s">
        <v>40</v>
      </c>
    </row>
    <row r="5" ht="12.75">
      <c r="D5" s="25" t="s">
        <v>41</v>
      </c>
    </row>
    <row r="6" ht="12.75">
      <c r="D6" s="25" t="s">
        <v>42</v>
      </c>
    </row>
    <row r="7" ht="12.75">
      <c r="D7" s="25" t="s">
        <v>43</v>
      </c>
    </row>
    <row r="8" ht="12.75">
      <c r="D8" s="25" t="s">
        <v>83</v>
      </c>
    </row>
    <row r="9" ht="12.75">
      <c r="B9" s="3"/>
    </row>
    <row r="11" spans="1:4" ht="14.25">
      <c r="A11" s="64" t="s">
        <v>79</v>
      </c>
      <c r="B11" s="64"/>
      <c r="C11" s="64"/>
      <c r="D11" s="65"/>
    </row>
    <row r="12" spans="1:4" ht="14.25">
      <c r="A12" s="64" t="s">
        <v>84</v>
      </c>
      <c r="B12" s="64"/>
      <c r="C12" s="64"/>
      <c r="D12" s="65"/>
    </row>
    <row r="13" spans="1:4" ht="14.25">
      <c r="A13" s="9"/>
      <c r="B13" s="62" t="s">
        <v>78</v>
      </c>
      <c r="C13" s="63"/>
      <c r="D13" s="63"/>
    </row>
    <row r="14" spans="1:3" ht="15" thickBot="1">
      <c r="A14" s="9"/>
      <c r="B14" s="9"/>
      <c r="C14" s="9"/>
    </row>
    <row r="15" spans="1:4" ht="12.75">
      <c r="A15" s="66" t="s">
        <v>0</v>
      </c>
      <c r="B15" s="68" t="s">
        <v>1</v>
      </c>
      <c r="C15" s="70" t="s">
        <v>45</v>
      </c>
      <c r="D15" s="60" t="s">
        <v>44</v>
      </c>
    </row>
    <row r="16" spans="1:4" ht="16.5" customHeight="1" thickBot="1">
      <c r="A16" s="67"/>
      <c r="B16" s="69"/>
      <c r="C16" s="71"/>
      <c r="D16" s="61"/>
    </row>
    <row r="17" spans="1:4" ht="15" customHeight="1">
      <c r="A17" s="45" t="s">
        <v>47</v>
      </c>
      <c r="B17" s="46" t="s">
        <v>27</v>
      </c>
      <c r="C17" s="47">
        <f>C18+C20+C22+C26+C28+C35+C39+C33+C41</f>
        <v>4672.3</v>
      </c>
      <c r="D17" s="48">
        <v>4507.5</v>
      </c>
    </row>
    <row r="18" spans="1:4" ht="14.25" customHeight="1">
      <c r="A18" s="26" t="s">
        <v>48</v>
      </c>
      <c r="B18" s="4" t="s">
        <v>2</v>
      </c>
      <c r="C18" s="10">
        <f>SUM(C19:C19)</f>
        <v>636</v>
      </c>
      <c r="D18" s="72">
        <v>810.3</v>
      </c>
    </row>
    <row r="19" spans="1:4" ht="15" customHeight="1">
      <c r="A19" s="28" t="s">
        <v>49</v>
      </c>
      <c r="B19" s="1" t="s">
        <v>3</v>
      </c>
      <c r="C19" s="11">
        <v>636</v>
      </c>
      <c r="D19" s="29">
        <v>810.3</v>
      </c>
    </row>
    <row r="20" spans="1:4" ht="13.5" customHeight="1">
      <c r="A20" s="26" t="s">
        <v>50</v>
      </c>
      <c r="B20" s="4" t="s">
        <v>4</v>
      </c>
      <c r="C20" s="10">
        <f>SUM(C21:C21)</f>
        <v>8.1</v>
      </c>
      <c r="D20" s="27">
        <v>13.4</v>
      </c>
    </row>
    <row r="21" spans="1:4" ht="14.25" customHeight="1">
      <c r="A21" s="28" t="s">
        <v>51</v>
      </c>
      <c r="B21" s="1" t="s">
        <v>5</v>
      </c>
      <c r="C21" s="11">
        <f>4+4.1</f>
        <v>8.1</v>
      </c>
      <c r="D21" s="29">
        <v>13.4</v>
      </c>
    </row>
    <row r="22" spans="1:4" ht="16.5" customHeight="1">
      <c r="A22" s="26" t="s">
        <v>52</v>
      </c>
      <c r="B22" s="4" t="s">
        <v>6</v>
      </c>
      <c r="C22" s="10">
        <f>SUM(C23:C25)</f>
        <v>1293</v>
      </c>
      <c r="D22" s="27">
        <f>SUM(D23:D25)</f>
        <v>1631</v>
      </c>
    </row>
    <row r="23" spans="1:4" ht="14.25" customHeight="1">
      <c r="A23" s="30" t="s">
        <v>53</v>
      </c>
      <c r="B23" s="5" t="s">
        <v>7</v>
      </c>
      <c r="C23" s="12">
        <f>106+106</f>
        <v>212</v>
      </c>
      <c r="D23" s="29">
        <v>158.4</v>
      </c>
    </row>
    <row r="24" spans="1:4" ht="15" customHeight="1">
      <c r="A24" s="31" t="s">
        <v>54</v>
      </c>
      <c r="B24" s="5" t="s">
        <v>22</v>
      </c>
      <c r="C24" s="12">
        <f>253.4-40</f>
        <v>213.4</v>
      </c>
      <c r="D24" s="29">
        <v>561.1</v>
      </c>
    </row>
    <row r="25" spans="1:4" ht="16.5" customHeight="1">
      <c r="A25" s="28" t="s">
        <v>55</v>
      </c>
      <c r="B25" s="1" t="s">
        <v>8</v>
      </c>
      <c r="C25" s="11">
        <f>927.6-60</f>
        <v>867.6</v>
      </c>
      <c r="D25" s="29">
        <v>911.5</v>
      </c>
    </row>
    <row r="26" spans="1:4" ht="15.75" customHeight="1">
      <c r="A26" s="26" t="s">
        <v>56</v>
      </c>
      <c r="B26" s="4" t="s">
        <v>28</v>
      </c>
      <c r="C26" s="10">
        <f>C27</f>
        <v>37.4</v>
      </c>
      <c r="D26" s="27">
        <f>D27</f>
        <v>9.6</v>
      </c>
    </row>
    <row r="27" spans="1:4" ht="38.25" customHeight="1">
      <c r="A27" s="32" t="s">
        <v>57</v>
      </c>
      <c r="B27" s="2" t="s">
        <v>32</v>
      </c>
      <c r="C27" s="16">
        <f>22+15.4</f>
        <v>37.4</v>
      </c>
      <c r="D27" s="29">
        <v>9.6</v>
      </c>
    </row>
    <row r="28" spans="1:4" ht="24.75" customHeight="1">
      <c r="A28" s="26" t="s">
        <v>58</v>
      </c>
      <c r="B28" s="4" t="s">
        <v>9</v>
      </c>
      <c r="C28" s="13">
        <f>C29+C32</f>
        <v>1273.9</v>
      </c>
      <c r="D28" s="33">
        <f>D29+D32</f>
        <v>964</v>
      </c>
    </row>
    <row r="29" spans="1:4" ht="49.5" customHeight="1">
      <c r="A29" s="34" t="s">
        <v>59</v>
      </c>
      <c r="B29" s="14" t="s">
        <v>23</v>
      </c>
      <c r="C29" s="15">
        <f>C30+C31</f>
        <v>1205.4</v>
      </c>
      <c r="D29" s="35">
        <v>901.5</v>
      </c>
    </row>
    <row r="30" spans="1:4" ht="51.75" customHeight="1">
      <c r="A30" s="28" t="s">
        <v>60</v>
      </c>
      <c r="B30" s="36" t="s">
        <v>24</v>
      </c>
      <c r="C30" s="11">
        <f>650-90</f>
        <v>560</v>
      </c>
      <c r="D30" s="58">
        <v>764</v>
      </c>
    </row>
    <row r="31" spans="1:4" ht="37.5" customHeight="1">
      <c r="A31" s="37" t="s">
        <v>61</v>
      </c>
      <c r="B31" s="2" t="s">
        <v>15</v>
      </c>
      <c r="C31" s="20">
        <f>627.6+98-80.2</f>
        <v>645.4</v>
      </c>
      <c r="D31" s="29">
        <v>137.5</v>
      </c>
    </row>
    <row r="32" spans="1:4" ht="36.75" customHeight="1">
      <c r="A32" s="37" t="s">
        <v>62</v>
      </c>
      <c r="B32" s="23" t="s">
        <v>33</v>
      </c>
      <c r="C32" s="16">
        <f>38.5+30</f>
        <v>68.5</v>
      </c>
      <c r="D32" s="58">
        <v>62.5</v>
      </c>
    </row>
    <row r="33" spans="1:4" ht="15.75" customHeight="1">
      <c r="A33" s="38" t="s">
        <v>63</v>
      </c>
      <c r="B33" s="39" t="s">
        <v>30</v>
      </c>
      <c r="C33" s="17">
        <f>C34</f>
        <v>475.4</v>
      </c>
      <c r="D33" s="40">
        <f>D34</f>
        <v>379.4</v>
      </c>
    </row>
    <row r="34" spans="1:4" ht="14.25" customHeight="1">
      <c r="A34" s="31" t="s">
        <v>64</v>
      </c>
      <c r="B34" s="22" t="s">
        <v>31</v>
      </c>
      <c r="C34" s="20">
        <f>360+120-4.6</f>
        <v>475.4</v>
      </c>
      <c r="D34" s="29">
        <v>379.4</v>
      </c>
    </row>
    <row r="35" spans="1:4" ht="15.75" customHeight="1">
      <c r="A35" s="38" t="s">
        <v>69</v>
      </c>
      <c r="B35" s="7" t="s">
        <v>10</v>
      </c>
      <c r="C35" s="21">
        <f>C36+C38</f>
        <v>330</v>
      </c>
      <c r="D35" s="41">
        <f>D36+D38+D37</f>
        <v>699.3</v>
      </c>
    </row>
    <row r="36" spans="1:4" ht="48.75" customHeight="1" hidden="1">
      <c r="A36" s="42" t="s">
        <v>37</v>
      </c>
      <c r="B36" s="19" t="s">
        <v>38</v>
      </c>
      <c r="C36" s="18">
        <f>850-850</f>
        <v>0</v>
      </c>
      <c r="D36" s="29"/>
    </row>
    <row r="37" spans="1:4" ht="48.75" customHeight="1" hidden="1">
      <c r="A37" s="38" t="s">
        <v>80</v>
      </c>
      <c r="B37" s="19" t="s">
        <v>81</v>
      </c>
      <c r="C37" s="18"/>
      <c r="D37" s="29"/>
    </row>
    <row r="38" spans="1:4" ht="40.5" customHeight="1">
      <c r="A38" s="42" t="s">
        <v>70</v>
      </c>
      <c r="B38" s="19" t="s">
        <v>25</v>
      </c>
      <c r="C38" s="18">
        <f>200+130</f>
        <v>330</v>
      </c>
      <c r="D38" s="29">
        <v>699.3</v>
      </c>
    </row>
    <row r="39" spans="1:4" ht="16.5" customHeight="1">
      <c r="A39" s="38" t="s">
        <v>85</v>
      </c>
      <c r="B39" s="7" t="s">
        <v>86</v>
      </c>
      <c r="C39" s="17">
        <f>C40</f>
        <v>5.800000000000001</v>
      </c>
      <c r="D39" s="40">
        <f>D40</f>
        <v>0.5</v>
      </c>
    </row>
    <row r="40" spans="1:4" ht="24.75" customHeight="1">
      <c r="A40" s="42" t="s">
        <v>87</v>
      </c>
      <c r="B40" s="73" t="s">
        <v>88</v>
      </c>
      <c r="C40" s="20">
        <f>1.1+4.7</f>
        <v>5.800000000000001</v>
      </c>
      <c r="D40" s="58">
        <v>0.5</v>
      </c>
    </row>
    <row r="41" spans="1:4" ht="16.5" customHeight="1" hidden="1">
      <c r="A41" s="38" t="s">
        <v>71</v>
      </c>
      <c r="B41" s="7" t="s">
        <v>26</v>
      </c>
      <c r="C41" s="17">
        <f>60+67.3+73+434+16.4+37-75</f>
        <v>612.6999999999999</v>
      </c>
      <c r="D41" s="40"/>
    </row>
    <row r="42" spans="1:4" ht="25.5" customHeight="1" hidden="1">
      <c r="A42" s="26" t="s">
        <v>65</v>
      </c>
      <c r="B42" s="4" t="s">
        <v>66</v>
      </c>
      <c r="C42" s="17">
        <f>C43</f>
        <v>0</v>
      </c>
      <c r="D42" s="40">
        <f>D43</f>
        <v>-22</v>
      </c>
    </row>
    <row r="43" spans="1:4" ht="27.75" customHeight="1" hidden="1">
      <c r="A43" s="37" t="s">
        <v>67</v>
      </c>
      <c r="B43" s="2" t="s">
        <v>68</v>
      </c>
      <c r="C43" s="17">
        <v>0</v>
      </c>
      <c r="D43" s="56">
        <v>-22</v>
      </c>
    </row>
    <row r="44" spans="1:4" ht="15.75" customHeight="1">
      <c r="A44" s="38" t="s">
        <v>72</v>
      </c>
      <c r="B44" s="7" t="s">
        <v>11</v>
      </c>
      <c r="C44" s="17">
        <f>C46+C49+C54+C57</f>
        <v>53061.6</v>
      </c>
      <c r="D44" s="40">
        <f>D46+D49+D54+D57</f>
        <v>36633</v>
      </c>
    </row>
    <row r="45" spans="1:4" ht="16.5" customHeight="1">
      <c r="A45" s="38" t="s">
        <v>73</v>
      </c>
      <c r="B45" s="7" t="s">
        <v>12</v>
      </c>
      <c r="C45" s="17">
        <f>C46+C49+C54+C57</f>
        <v>53061.6</v>
      </c>
      <c r="D45" s="40">
        <f>D46+D49+D54+D57</f>
        <v>36633</v>
      </c>
    </row>
    <row r="46" spans="1:4" ht="15.75" customHeight="1">
      <c r="A46" s="42" t="s">
        <v>74</v>
      </c>
      <c r="B46" s="19" t="s">
        <v>16</v>
      </c>
      <c r="C46" s="18">
        <f>C47+C48</f>
        <v>9109.4</v>
      </c>
      <c r="D46" s="43">
        <f>D47+D48</f>
        <v>10255.6</v>
      </c>
    </row>
    <row r="47" spans="1:4" ht="16.5" customHeight="1">
      <c r="A47" s="28" t="s">
        <v>13</v>
      </c>
      <c r="B47" s="1" t="s">
        <v>17</v>
      </c>
      <c r="C47" s="11">
        <f>2676.7+41.1</f>
        <v>2717.7999999999997</v>
      </c>
      <c r="D47" s="44">
        <v>7025.6</v>
      </c>
    </row>
    <row r="48" spans="1:4" ht="14.25" customHeight="1">
      <c r="A48" s="28"/>
      <c r="B48" s="1" t="s">
        <v>18</v>
      </c>
      <c r="C48" s="11">
        <f>8796.8-2405.2</f>
        <v>6391.599999999999</v>
      </c>
      <c r="D48" s="44">
        <v>3230</v>
      </c>
    </row>
    <row r="49" spans="1:4" ht="15.75" customHeight="1">
      <c r="A49" s="28" t="s">
        <v>75</v>
      </c>
      <c r="B49" s="1" t="s">
        <v>19</v>
      </c>
      <c r="C49" s="11">
        <f>C50+C51+C52+C53</f>
        <v>41634.1</v>
      </c>
      <c r="D49" s="44">
        <f>D50+D51+D52+D53</f>
        <v>4573.3</v>
      </c>
    </row>
    <row r="50" spans="1:4" ht="14.25" customHeight="1" hidden="1">
      <c r="A50" s="28"/>
      <c r="B50" s="1"/>
      <c r="C50" s="11">
        <v>36000</v>
      </c>
      <c r="D50" s="44"/>
    </row>
    <row r="51" spans="1:4" ht="26.25" customHeight="1">
      <c r="A51" s="28" t="s">
        <v>13</v>
      </c>
      <c r="B51" s="24" t="s">
        <v>35</v>
      </c>
      <c r="C51" s="11">
        <v>4966.7</v>
      </c>
      <c r="D51" s="44">
        <v>1017</v>
      </c>
    </row>
    <row r="52" spans="1:4" ht="25.5" customHeight="1">
      <c r="A52" s="28"/>
      <c r="B52" s="24" t="s">
        <v>36</v>
      </c>
      <c r="C52" s="11">
        <v>442</v>
      </c>
      <c r="D52" s="44">
        <v>519</v>
      </c>
    </row>
    <row r="53" spans="1:4" ht="15" customHeight="1">
      <c r="A53" s="28"/>
      <c r="B53" s="24" t="s">
        <v>89</v>
      </c>
      <c r="C53" s="11">
        <v>225.4</v>
      </c>
      <c r="D53" s="44">
        <v>3037.3</v>
      </c>
    </row>
    <row r="54" spans="1:4" s="8" customFormat="1" ht="12.75" customHeight="1">
      <c r="A54" s="28" t="s">
        <v>76</v>
      </c>
      <c r="B54" s="1" t="s">
        <v>20</v>
      </c>
      <c r="C54" s="11">
        <f>C56</f>
        <v>196.9</v>
      </c>
      <c r="D54" s="44">
        <f>D56+D55</f>
        <v>205.1</v>
      </c>
    </row>
    <row r="55" spans="1:4" s="8" customFormat="1" ht="12.75" customHeight="1">
      <c r="A55" s="28" t="s">
        <v>13</v>
      </c>
      <c r="B55" s="1" t="s">
        <v>29</v>
      </c>
      <c r="C55" s="11">
        <v>196.9</v>
      </c>
      <c r="D55" s="43">
        <v>10</v>
      </c>
    </row>
    <row r="56" spans="1:4" s="8" customFormat="1" ht="22.5" customHeight="1">
      <c r="A56" s="28"/>
      <c r="B56" s="1" t="s">
        <v>82</v>
      </c>
      <c r="C56" s="11">
        <v>196.9</v>
      </c>
      <c r="D56" s="43">
        <v>195.1</v>
      </c>
    </row>
    <row r="57" spans="1:4" s="8" customFormat="1" ht="15.75" customHeight="1">
      <c r="A57" s="34" t="s">
        <v>77</v>
      </c>
      <c r="B57" s="59" t="s">
        <v>21</v>
      </c>
      <c r="C57" s="13">
        <f>C58+C61</f>
        <v>2121.2</v>
      </c>
      <c r="D57" s="33">
        <f>D58+D59+D60</f>
        <v>21599</v>
      </c>
    </row>
    <row r="58" spans="1:4" s="8" customFormat="1" ht="14.25" customHeight="1">
      <c r="A58" s="28" t="s">
        <v>13</v>
      </c>
      <c r="B58" s="1" t="s">
        <v>34</v>
      </c>
      <c r="C58" s="11">
        <f>2381.7-812.3</f>
        <v>1569.3999999999999</v>
      </c>
      <c r="D58" s="43">
        <v>10758</v>
      </c>
    </row>
    <row r="59" spans="1:4" s="8" customFormat="1" ht="14.25" customHeight="1">
      <c r="A59" s="49"/>
      <c r="B59" s="50" t="s">
        <v>90</v>
      </c>
      <c r="C59" s="51">
        <f>40+511.8</f>
        <v>551.8</v>
      </c>
      <c r="D59" s="57">
        <v>10965.1</v>
      </c>
    </row>
    <row r="60" spans="1:4" s="8" customFormat="1" ht="27.75" customHeight="1">
      <c r="A60" s="74" t="s">
        <v>91</v>
      </c>
      <c r="B60" s="75" t="s">
        <v>66</v>
      </c>
      <c r="C60" s="51"/>
      <c r="D60" s="57">
        <f>D61</f>
        <v>-124.1</v>
      </c>
    </row>
    <row r="61" spans="1:4" s="8" customFormat="1" ht="30" customHeight="1" thickBot="1">
      <c r="A61" s="49"/>
      <c r="B61" s="50" t="s">
        <v>92</v>
      </c>
      <c r="C61" s="51">
        <f>40+511.8</f>
        <v>551.8</v>
      </c>
      <c r="D61" s="57">
        <v>-124.1</v>
      </c>
    </row>
    <row r="62" spans="1:4" s="8" customFormat="1" ht="15" customHeight="1" thickBot="1">
      <c r="A62" s="52" t="s">
        <v>14</v>
      </c>
      <c r="B62" s="53"/>
      <c r="C62" s="54">
        <f>C44+C17</f>
        <v>57733.9</v>
      </c>
      <c r="D62" s="55">
        <f>D44+D17</f>
        <v>41140.5</v>
      </c>
    </row>
  </sheetData>
  <sheetProtection/>
  <mergeCells count="7">
    <mergeCell ref="D15:D16"/>
    <mergeCell ref="B13:D13"/>
    <mergeCell ref="A11:D11"/>
    <mergeCell ref="A12:D12"/>
    <mergeCell ref="A15:A16"/>
    <mergeCell ref="B15:B16"/>
    <mergeCell ref="C15:C16"/>
  </mergeCells>
  <printOptions/>
  <pageMargins left="0.7874015748031497" right="0.2362204724409449" top="0.1968503937007874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Admin</cp:lastModifiedBy>
  <cp:lastPrinted>2011-03-15T09:05:02Z</cp:lastPrinted>
  <dcterms:created xsi:type="dcterms:W3CDTF">2005-12-20T08:48:21Z</dcterms:created>
  <dcterms:modified xsi:type="dcterms:W3CDTF">2013-03-29T06:49:38Z</dcterms:modified>
  <cp:category/>
  <cp:version/>
  <cp:contentType/>
  <cp:contentStatus/>
</cp:coreProperties>
</file>